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255" windowWidth="18195" windowHeight="11580"/>
  </bookViews>
  <sheets>
    <sheet name="01.01.2018" sheetId="6" r:id="rId1"/>
    <sheet name="Лист2 (2)" sheetId="5" state="hidden" r:id="rId2"/>
    <sheet name="01.10.2017" sheetId="4" r:id="rId3"/>
    <sheet name="Лист2" sheetId="2" state="hidden" r:id="rId4"/>
    <sheet name="Лист3" sheetId="3" state="hidden" r:id="rId5"/>
  </sheets>
  <definedNames>
    <definedName name="_xlnm.Print_Titles" localSheetId="0">'01.01.2018'!$6:$7</definedName>
    <definedName name="_xlnm.Print_Titles" localSheetId="2">'01.10.2017'!$6:$7</definedName>
  </definedNames>
  <calcPr calcId="144525"/>
</workbook>
</file>

<file path=xl/calcChain.xml><?xml version="1.0" encoding="utf-8"?>
<calcChain xmlns="http://schemas.openxmlformats.org/spreadsheetml/2006/main">
  <c r="J45" i="6" l="1"/>
  <c r="F13" i="6"/>
  <c r="M46" i="6" l="1"/>
  <c r="K46" i="6"/>
  <c r="H34" i="6"/>
  <c r="G34" i="6"/>
  <c r="F34" i="6"/>
  <c r="M45" i="6" l="1"/>
  <c r="Q44" i="6"/>
  <c r="P44" i="6"/>
  <c r="O44" i="6"/>
  <c r="N44" i="6"/>
  <c r="L44" i="6"/>
  <c r="I44" i="6"/>
  <c r="J44" i="6" s="1"/>
  <c r="H44" i="6"/>
  <c r="G44" i="6"/>
  <c r="F44" i="6"/>
  <c r="E44" i="6"/>
  <c r="D44" i="6"/>
  <c r="J43" i="6"/>
  <c r="M41" i="6"/>
  <c r="J41" i="6"/>
  <c r="M40" i="6"/>
  <c r="J40" i="6"/>
  <c r="M39" i="6"/>
  <c r="J39" i="6"/>
  <c r="M38" i="6"/>
  <c r="J38" i="6"/>
  <c r="J37" i="6"/>
  <c r="M36" i="6"/>
  <c r="J36" i="6"/>
  <c r="M35" i="6"/>
  <c r="J35" i="6"/>
  <c r="Q34" i="6"/>
  <c r="P34" i="6"/>
  <c r="O34" i="6"/>
  <c r="N34" i="6"/>
  <c r="L34" i="6"/>
  <c r="I34" i="6"/>
  <c r="J33" i="6"/>
  <c r="J32" i="6"/>
  <c r="J31" i="6"/>
  <c r="M29" i="6"/>
  <c r="J29" i="6"/>
  <c r="M28" i="6"/>
  <c r="J28" i="6"/>
  <c r="M27" i="6"/>
  <c r="J27" i="6"/>
  <c r="M26" i="6"/>
  <c r="J26" i="6"/>
  <c r="Q25" i="6"/>
  <c r="P25" i="6"/>
  <c r="O25" i="6"/>
  <c r="N25" i="6"/>
  <c r="L25" i="6"/>
  <c r="I25" i="6"/>
  <c r="H25" i="6"/>
  <c r="G25" i="6"/>
  <c r="F25" i="6"/>
  <c r="M24" i="6"/>
  <c r="J24" i="6"/>
  <c r="M23" i="6"/>
  <c r="J23" i="6"/>
  <c r="M22" i="6"/>
  <c r="J22" i="6"/>
  <c r="M21" i="6"/>
  <c r="J21" i="6"/>
  <c r="M20" i="6"/>
  <c r="J20" i="6"/>
  <c r="J18" i="6"/>
  <c r="M17" i="6"/>
  <c r="J17" i="6"/>
  <c r="J14" i="6"/>
  <c r="Q13" i="6"/>
  <c r="P13" i="6"/>
  <c r="O13" i="6"/>
  <c r="N13" i="6"/>
  <c r="L13" i="6"/>
  <c r="I13" i="6"/>
  <c r="H13" i="6"/>
  <c r="G13" i="6"/>
  <c r="M12" i="6"/>
  <c r="J12" i="6"/>
  <c r="J11" i="6" s="1"/>
  <c r="Q11" i="6"/>
  <c r="P11" i="6"/>
  <c r="O11" i="6"/>
  <c r="N11" i="6"/>
  <c r="L11" i="6"/>
  <c r="I11" i="6"/>
  <c r="H11" i="6"/>
  <c r="G11" i="6"/>
  <c r="F11" i="6"/>
  <c r="Q9" i="6"/>
  <c r="Q46" i="6" s="1"/>
  <c r="P9" i="6"/>
  <c r="O9" i="6"/>
  <c r="N9" i="6"/>
  <c r="J9" i="6"/>
  <c r="I9" i="6"/>
  <c r="H9" i="6"/>
  <c r="F9" i="6"/>
  <c r="F46" i="6" l="1"/>
  <c r="O46" i="6"/>
  <c r="G46" i="6"/>
  <c r="L46" i="6"/>
  <c r="P46" i="6"/>
  <c r="N46" i="6"/>
  <c r="H46" i="6"/>
  <c r="I46" i="6"/>
  <c r="J13" i="6"/>
  <c r="J34" i="6"/>
  <c r="J25" i="6"/>
  <c r="H17" i="4"/>
  <c r="G17" i="4"/>
  <c r="P30" i="4"/>
  <c r="G30" i="4"/>
  <c r="P40" i="4"/>
  <c r="I40" i="4"/>
  <c r="H40" i="4"/>
  <c r="G40" i="4"/>
  <c r="F40" i="4"/>
  <c r="P17" i="4"/>
  <c r="F17" i="4"/>
  <c r="J46" i="6" l="1"/>
  <c r="J47" i="4"/>
  <c r="J18" i="4" l="1"/>
  <c r="M48" i="4" l="1"/>
  <c r="M46" i="4" l="1"/>
  <c r="J46" i="4"/>
  <c r="J37" i="4" l="1"/>
  <c r="J38" i="4"/>
  <c r="M50" i="4"/>
  <c r="J50" i="4"/>
  <c r="M11" i="4" l="1"/>
  <c r="M12" i="4"/>
  <c r="O9" i="4"/>
  <c r="P9" i="4"/>
  <c r="Q9" i="4"/>
  <c r="N9" i="4"/>
  <c r="G9" i="4"/>
  <c r="H9" i="4"/>
  <c r="I9" i="4"/>
  <c r="J9" i="4"/>
  <c r="F9" i="4"/>
  <c r="L17" i="4" l="1"/>
  <c r="H30" i="4"/>
  <c r="I30" i="4"/>
  <c r="F30" i="4"/>
  <c r="J32" i="4"/>
  <c r="M32" i="4"/>
  <c r="M39" i="4"/>
  <c r="J39" i="4"/>
  <c r="O40" i="4"/>
  <c r="J52" i="4"/>
  <c r="O30" i="4" l="1"/>
  <c r="Q30" i="4"/>
  <c r="N30" i="4"/>
  <c r="M36" i="4"/>
  <c r="J36" i="4"/>
  <c r="Q40" i="4"/>
  <c r="N40" i="4"/>
  <c r="M49" i="4"/>
  <c r="M47" i="4"/>
  <c r="J44" i="4"/>
  <c r="J45" i="4"/>
  <c r="J48" i="4"/>
  <c r="J49" i="4"/>
  <c r="O15" i="4" l="1"/>
  <c r="P15" i="4"/>
  <c r="Q15" i="4"/>
  <c r="N15" i="4"/>
  <c r="M10" i="4" l="1"/>
  <c r="M16" i="4"/>
  <c r="M21" i="4"/>
  <c r="M24" i="4"/>
  <c r="M25" i="4"/>
  <c r="M26" i="4"/>
  <c r="M27" i="4"/>
  <c r="M28" i="4"/>
  <c r="M29" i="4"/>
  <c r="M31" i="4"/>
  <c r="M33" i="4"/>
  <c r="M34" i="4"/>
  <c r="M41" i="4"/>
  <c r="M42" i="4"/>
  <c r="M44" i="4"/>
  <c r="M45" i="4"/>
  <c r="M54" i="4"/>
  <c r="J16" i="4"/>
  <c r="J15" i="4" s="1"/>
  <c r="L40" i="4" l="1"/>
  <c r="L30" i="4"/>
  <c r="J25" i="4"/>
  <c r="J31" i="4"/>
  <c r="J34" i="4" l="1"/>
  <c r="J33" i="4"/>
  <c r="I17" i="4"/>
  <c r="N17" i="4"/>
  <c r="O17" i="4"/>
  <c r="Q17" i="4"/>
  <c r="J29" i="4"/>
  <c r="J28" i="4"/>
  <c r="J27" i="4"/>
  <c r="J26" i="4"/>
  <c r="J24" i="4"/>
  <c r="J22" i="4"/>
  <c r="J21" i="4"/>
  <c r="L15" i="4"/>
  <c r="I15" i="4"/>
  <c r="H15" i="4"/>
  <c r="G15" i="4"/>
  <c r="F15" i="4"/>
  <c r="Q13" i="4"/>
  <c r="P13" i="4"/>
  <c r="O13" i="4"/>
  <c r="N13" i="4"/>
  <c r="J13" i="4"/>
  <c r="I13" i="4"/>
  <c r="H13" i="4"/>
  <c r="F13" i="4"/>
  <c r="F55" i="4" s="1"/>
  <c r="L9" i="4"/>
  <c r="E9" i="4"/>
  <c r="D9" i="4"/>
  <c r="Q53" i="4"/>
  <c r="O53" i="4"/>
  <c r="I53" i="4"/>
  <c r="D53" i="4"/>
  <c r="E53" i="4"/>
  <c r="F53" i="4"/>
  <c r="G53" i="4"/>
  <c r="H53" i="4"/>
  <c r="J53" i="4"/>
  <c r="L53" i="4"/>
  <c r="N53" i="4"/>
  <c r="P53" i="4"/>
  <c r="G55" i="4" l="1"/>
  <c r="N55" i="4"/>
  <c r="O55" i="4"/>
  <c r="J30" i="4"/>
  <c r="J17" i="4"/>
  <c r="Q55" i="4"/>
  <c r="H55" i="4"/>
  <c r="L55" i="4"/>
  <c r="I55" i="4"/>
  <c r="P55" i="4"/>
  <c r="J41" i="4"/>
  <c r="J42" i="4"/>
  <c r="J43" i="4"/>
  <c r="J40" i="4" l="1"/>
  <c r="J55" i="4"/>
</calcChain>
</file>

<file path=xl/sharedStrings.xml><?xml version="1.0" encoding="utf-8"?>
<sst xmlns="http://schemas.openxmlformats.org/spreadsheetml/2006/main" count="270" uniqueCount="110">
  <si>
    <t>Форма № К-6</t>
  </si>
  <si>
    <t>Расходы на развитие инфраструктуры  муниципального значения города Кудымкара</t>
  </si>
  <si>
    <t>№ п/п</t>
  </si>
  <si>
    <t>Наименование целевой программы, мероприятия, объекта территории</t>
  </si>
  <si>
    <t>Заказчики</t>
  </si>
  <si>
    <t>Уточненный план</t>
  </si>
  <si>
    <t>на год</t>
  </si>
  <si>
    <t>на отчетный период</t>
  </si>
  <si>
    <t>Финансирование за отчетный период</t>
  </si>
  <si>
    <t>отклонение фактического финансирования от плановых назначений на отчетный период</t>
  </si>
  <si>
    <t>Фактическое финансирование в разрезе источников</t>
  </si>
  <si>
    <t>федеральный бюджет</t>
  </si>
  <si>
    <t>краевой бюджет</t>
  </si>
  <si>
    <t>местный бюджет</t>
  </si>
  <si>
    <t>внебюджетные источники</t>
  </si>
  <si>
    <t>ИТОГО</t>
  </si>
  <si>
    <t>объемы выполненных работ %</t>
  </si>
  <si>
    <t>тыс.руб.</t>
  </si>
  <si>
    <t>1.2</t>
  </si>
  <si>
    <t>1.3</t>
  </si>
  <si>
    <t>дебиторская (+) /кредиторская (-) задолженность заказчика на конец отчетного периода</t>
  </si>
  <si>
    <t>МКУ "ОКС"</t>
  </si>
  <si>
    <t>5.</t>
  </si>
  <si>
    <t>Муниципальная программа "Развитие образования города Кудымкара"</t>
  </si>
  <si>
    <t>5.1.</t>
  </si>
  <si>
    <t>Администрация г.Кудымкара</t>
  </si>
  <si>
    <t>6.</t>
  </si>
  <si>
    <t>Муниципальная парограмма "Развитие культуры, искусства и молодежной политики города Кудымкара"</t>
  </si>
  <si>
    <t>6.1.</t>
  </si>
  <si>
    <t>Проектирование и строительство многофункционального центра (дома культуры на 100 мест) в микрорайоне Юрино</t>
  </si>
  <si>
    <t>7.</t>
  </si>
  <si>
    <t>Муниципальная программа "Развитие физической культуры и спорта"</t>
  </si>
  <si>
    <t>Строительство и реконструкция спортивных объекьтов в городе Кудымкаре</t>
  </si>
  <si>
    <t>Адресная муниципальная программа по переселению граждан из аварийного жилищного фонда</t>
  </si>
  <si>
    <t>1.1.</t>
  </si>
  <si>
    <t>Обеспечение мероприятий по переселению граждан из аварийного жилищного фонда</t>
  </si>
  <si>
    <t>1.</t>
  </si>
  <si>
    <t>2.</t>
  </si>
  <si>
    <t>2.1.</t>
  </si>
  <si>
    <t>3.</t>
  </si>
  <si>
    <t>3.1.</t>
  </si>
  <si>
    <t>4.</t>
  </si>
  <si>
    <t>4.1.</t>
  </si>
  <si>
    <t>4.2.</t>
  </si>
  <si>
    <t>4.3.</t>
  </si>
  <si>
    <t>4.4.</t>
  </si>
  <si>
    <t>4.5.</t>
  </si>
  <si>
    <t>4.6.</t>
  </si>
  <si>
    <t>4.7.</t>
  </si>
  <si>
    <t>4.8.</t>
  </si>
  <si>
    <t>Муниципальная программа "Комплексное развитие систем коммунальной инфраструктуры "</t>
  </si>
  <si>
    <t>Муниципальная программа "Содержание и развитие городской инфраструктуры "</t>
  </si>
  <si>
    <t>5.2.</t>
  </si>
  <si>
    <t>5.3.</t>
  </si>
  <si>
    <t>5.4.</t>
  </si>
  <si>
    <t>6.2.</t>
  </si>
  <si>
    <t>6.3.</t>
  </si>
  <si>
    <t>6.4.</t>
  </si>
  <si>
    <t>6.5.</t>
  </si>
  <si>
    <t>6.6.</t>
  </si>
  <si>
    <t>7.1.</t>
  </si>
  <si>
    <t>Заместитель начальника управление строительства, гражданской защиты и развития инфраструктуры</t>
  </si>
  <si>
    <t>6.7.</t>
  </si>
  <si>
    <t>4.9.</t>
  </si>
  <si>
    <t>6.8.</t>
  </si>
  <si>
    <t>6.9.</t>
  </si>
  <si>
    <t>5.5.</t>
  </si>
  <si>
    <t xml:space="preserve">Проектирование и мтроительство  "Общеобразовательная школа на 1224 мест в г.Кудымкаре" </t>
  </si>
  <si>
    <t>Работы по проектированию объекта "Строительство сетей газопровода по пер. Нагорный, ул.Гастелло, ул. Леваневского (от ул. Молодогвардейской до крана на ул. Леваневского)</t>
  </si>
  <si>
    <t>Разработка проектно- сметной документации «Ремонт городской площади в городе Кудымкаре Пермского края»</t>
  </si>
  <si>
    <t>Паспортизация автомобильных дорог общего пользования местного значения</t>
  </si>
  <si>
    <t>Ремонт автомобильных дорог в гравийном исполнении к земельным участкам предоставленным многдетным семьям-средства  краевого бюджета</t>
  </si>
  <si>
    <t>Перенос сетей связи 12-й микрорайон г.Кудымкара Пермского края ул.В.Онькова</t>
  </si>
  <si>
    <t>5,6</t>
  </si>
  <si>
    <t>5.7.</t>
  </si>
  <si>
    <t>Строительство тепловой сети от ТК-12 котельная № 4 к ГКУЗ «Коми-Пермяцкий противотуберкулезный диспансер» пер. Школьный, 14</t>
  </si>
  <si>
    <t>Разработка проектно-сметной документации строительства самотечной канализации по ул. Кирова – ул. Хорошева города Кудымкара</t>
  </si>
  <si>
    <t>Технологическое присоединение энергопринимающих устройств 2 КТП-630 с 2-я трансформаторными подстанциями ТМ-630 кВа в новом микрорайоне № 12 города Кудымкара</t>
  </si>
  <si>
    <t>Инженерно-изыскательские работы по переносу сетей связи 12-й микрорайон в г. Кудымкаре Пермского края ул. В. Онькова</t>
  </si>
  <si>
    <t>Разработка проектно-сметной документации на перенос сетей связи на перенос сетей связи 12-й микрорайон в. г. Кудымкаре, Пермского края ул. В. Онькова</t>
  </si>
  <si>
    <t>Текущий ремонт улично-дорожной сети в гравийном(щебеночном) исполнении  (ул. Жукова, ул. Солнечная, ул. Пушкина , ул. Щорса , ул. Свободы)</t>
  </si>
  <si>
    <t>Строительство автомобильных дорог местного значения общего пользования ул. В.Онькова в г.Кудымкаре</t>
  </si>
  <si>
    <t>Ремонт автомобильных дорог общего пользования местного значения в городе Кудымкаре Пермского края на условиях соыинансирования - средства местного бюджета  (ул. Дзержинского, ул. Герцена, ул. 8 Марта, ул. Октябрьская, ул. 50 лет Октября, ул. Лихачева, ул. Гагарина, ул. Володарского)</t>
  </si>
  <si>
    <t>Проектирование,стромительство,(реконструкция) капитальный ремонт и ремонт автомобильных дорого общего пользованияместного значения на софинансирование мероприятий по строительству и ремонту дорог асфальтобетонном исполнении  - средства краевого бюджета (ул. Дзержинского, ул. Герцена, ул. 8 Марта, ул. Октябрьская, ул. 50 лет Октября, ул. Лихачева, ул. Гагарина, ул. Володарского)</t>
  </si>
  <si>
    <t>Ремонт автомобильных дорог общего пользования местного значения в городе Кудымкаре Пермского края на условиях софинансирования - средства местного бюджета  (ул. Леваневского, ул. Плеханова, ул. Данилова)</t>
  </si>
  <si>
    <t>Проектирование,стромительство,(реконструкция) капитальный ремонт и ремонт автомобильных дорого общего пользованияместного значения на софинансирование мероприятий по строительству и ремонту дорог асфальтобетонном исполнении  - средства краевого бюджета (ул. Леваневского, ул. Плеханова, ул. Данилова)</t>
  </si>
  <si>
    <t>Установка остановочных комплексов в количестве 10 единиц</t>
  </si>
  <si>
    <t xml:space="preserve">Ремонт тротуаров в асфальтобетонном исполнении  (улица Ленина, улица Калинина, улица 50 лет Октября (детский сад № 17) </t>
  </si>
  <si>
    <t>6.10.</t>
  </si>
  <si>
    <t>6.11.</t>
  </si>
  <si>
    <t>6.12.</t>
  </si>
  <si>
    <t>Разработка эскизного проекта и сметной документации на благоустройство парка культуры и отдыха имени И.Я. Кривощекова в городе Кудымкаре</t>
  </si>
  <si>
    <t>Строительство сетей водоснабжения протяженностью 1,6 км до земельных участков предоставленных многодетным семьям ул.Авиаторов, Новый Аэропорт, Кирзавод, Романово, Авиатехническая база 5600 п.м.</t>
  </si>
  <si>
    <t>Строительство II линии водовода по ул. Свердлова, Дн-200 мм, 750 п.м. (стадион "Парма" до ул. Брлотникова)</t>
  </si>
  <si>
    <t>Приобретение нежилого здания для размещения детского сада на 100 мест в городе Кудымкаре Пермского края</t>
  </si>
  <si>
    <t>Приобретение нежилого здания для размещения детского сада на 100 мест в городе Кудымкаре Пермского края-средства краевого бюджета</t>
  </si>
  <si>
    <t>Муниципальная программа «Развитие транспорнтой системы на территории города Кудымкара»</t>
  </si>
  <si>
    <t>по состоянию на 01 октября 2017 года</t>
  </si>
  <si>
    <t>М.С.Старков</t>
  </si>
  <si>
    <t>Процент готовности объекта на конец отчетного периода</t>
  </si>
  <si>
    <t>Утверждено по первоначальному бюджету на год</t>
  </si>
  <si>
    <t>Строительство улично-дорожной сети в асфальтобетонном исполнении на условиях софинансипрования из бюджета Пермского края (разработка ПСД «Капитальный ремонт дорог общего пользования по улицам Дзержинского, Плеханова в городе Кудымкаре Пермского края)</t>
  </si>
  <si>
    <t xml:space="preserve">Строительство сетей газопровода  в городе Кудымкаре по ул. Крупской (от ул. Братчикова до конца улицы), пер. Детский (от ул. Братчикова до конца улицы), ул. Степана Разина (от ул. Братчикова до конца улицы), ул. Бабушкина(от ул. Юринская до конца улицы), ул. Челюскинцев (от ул. Братчикова до ул. Садовая), ул. Менделеева (от ул. Свердлова до конца улицы), ул. Садовая (от ул. Свердлова до конца улицы), ул.  Юринская (от ул. Свердлова до конца улицы), ул. Братчикова, ул. Нефтяников, ул. Тургенева, пер. Технический, ул. Кольцова, ул. Ломоносова (от пер. Детский до ул. Бабушкина), ул. Гончарова, ул. Песчаная, ул. Репина, </t>
  </si>
  <si>
    <t>Строительству сетей газопровода низкого давления для частного сектора застройки в городе Кудымкар</t>
  </si>
  <si>
    <t xml:space="preserve">Корректирока  проекта сметной документации "Строительство сетей газопровода  в городе Кудымкаре по ул. Крупской (от ул. Братчикова до конца улицы), пер. Детский (от ул. Братчикова до конца улицы), ул. Степана Разина (от ул. Братчикова до конца улицы), ул. Бабушкина(от ул. Юринская до конца улицы), ул. Челюскинцев (от ул. Братчикова до ул. Садовая), ул. Менделеева (от ул. Свердлова до конца улицы), ул. Садовая (от ул. Свердлова до конца улицы), ул.  Юринская (от ул. Свердлова до конца улицы), ул. Братчикова, ул. Нефтяников, ул. Тургенева, пер. Технический, ул. Кольцова, ул. Ломоносова (от пер. Детский до ул. Бабушкина), ул. Гончарова, ул. Песчаная, ул. Репина, </t>
  </si>
  <si>
    <t xml:space="preserve">Ремонт тротуаров в деревянном исполнении (ул. Свободы , ул. Данилова , ул. Коркиных , ул. Дружбы, пер. Егвинский, ул.Свердлов,ул.Песчаная, ул.Ломоносова) </t>
  </si>
  <si>
    <t>Ремонт сетей водоснабжения (50лет Октября - 80 м.п, ул.Советская - 140 м.п, ул.Кузнецова -100 м.п, Пермяцкая - 60 м.п, ул.Данилова - 120 м.п)</t>
  </si>
  <si>
    <t>Разработка проектно-сметной документации на капитальный ремонт мостов ("Капитальный ремонт моста через р. Олыч в г. Кудымкаре)</t>
  </si>
  <si>
    <t>по состоянию на 01 января 2018 года</t>
  </si>
  <si>
    <t>Форма № Г-6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</si>
</sst>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
  </numFmts>
  <fonts count="16"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6"/>
      <color theme="1"/>
      <name val="Times New Roman"/>
      <family val="1"/>
      <charset val="204"/>
    </font>
    <font>
      <sz val="14"/>
      <color theme="1"/>
      <name val="Times New Roman"/>
      <family val="1"/>
      <charset val="204"/>
    </font>
    <font>
      <b/>
      <sz val="9"/>
      <color theme="1"/>
      <name val="Times New Roman"/>
      <family val="1"/>
      <charset val="204"/>
    </font>
    <font>
      <b/>
      <sz val="14"/>
      <color theme="1"/>
      <name val="Times New Roman"/>
      <family val="1"/>
      <charset val="204"/>
    </font>
    <font>
      <sz val="9"/>
      <color theme="1"/>
      <name val="Times New Roman"/>
      <family val="1"/>
      <charset val="204"/>
    </font>
    <font>
      <sz val="9"/>
      <name val="Times New Roman"/>
      <family val="1"/>
      <charset val="204"/>
    </font>
    <font>
      <b/>
      <sz val="9"/>
      <name val="Times New Roman"/>
      <family val="1"/>
      <charset val="204"/>
    </font>
    <font>
      <sz val="8"/>
      <color theme="1"/>
      <name val="Times New Roman"/>
      <family val="1"/>
      <charset val="204"/>
    </font>
    <font>
      <sz val="8"/>
      <color theme="1"/>
      <name val="Calibri"/>
      <family val="2"/>
      <charset val="204"/>
      <scheme val="minor"/>
    </font>
    <font>
      <sz val="9"/>
      <color theme="1"/>
      <name val="Calibri"/>
      <family val="2"/>
      <charset val="204"/>
      <scheme val="minor"/>
    </font>
    <font>
      <b/>
      <sz val="9"/>
      <color theme="1"/>
      <name val="Calibri"/>
      <family val="2"/>
      <charset val="204"/>
      <scheme val="minor"/>
    </font>
    <font>
      <sz val="10"/>
      <color theme="1"/>
      <name val="Times New Roman"/>
      <family val="1"/>
      <charset val="204"/>
    </font>
    <font>
      <u/>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14">
    <xf numFmtId="0" fontId="0" fillId="0" borderId="0" xfId="0"/>
    <xf numFmtId="0" fontId="1" fillId="0" borderId="0" xfId="0" applyFont="1" applyFill="1"/>
    <xf numFmtId="0" fontId="0" fillId="0" borderId="0" xfId="0" applyFill="1"/>
    <xf numFmtId="0" fontId="1" fillId="0" borderId="0" xfId="0" applyFont="1" applyFill="1" applyAlignment="1">
      <alignment horizontal="left"/>
    </xf>
    <xf numFmtId="0" fontId="0" fillId="0" borderId="0" xfId="0" applyFill="1" applyAlignment="1">
      <alignment horizontal="left"/>
    </xf>
    <xf numFmtId="0" fontId="11" fillId="0" borderId="0" xfId="0" applyFont="1" applyAlignment="1">
      <alignment horizontal="center" vertical="center" wrapText="1"/>
    </xf>
    <xf numFmtId="0" fontId="11" fillId="0" borderId="0" xfId="0" applyFont="1" applyAlignment="1">
      <alignment horizontal="center"/>
    </xf>
    <xf numFmtId="0" fontId="10" fillId="0" borderId="1" xfId="0" applyFont="1" applyFill="1" applyBorder="1" applyAlignment="1">
      <alignment horizontal="center" vertical="center"/>
    </xf>
    <xf numFmtId="0" fontId="3" fillId="0" borderId="0" xfId="0" applyFont="1" applyFill="1" applyAlignment="1">
      <alignment horizontal="left"/>
    </xf>
    <xf numFmtId="0" fontId="3" fillId="0" borderId="0" xfId="0" applyFont="1" applyFill="1"/>
    <xf numFmtId="0" fontId="11"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1" fillId="0" borderId="0" xfId="0" applyFont="1" applyFill="1" applyAlignment="1">
      <alignment horizontal="center"/>
    </xf>
    <xf numFmtId="0" fontId="11" fillId="0" borderId="0" xfId="0" applyFont="1" applyFill="1" applyAlignment="1">
      <alignment horizontal="center" vertical="center"/>
    </xf>
    <xf numFmtId="0" fontId="11" fillId="0" borderId="0" xfId="0" applyFont="1" applyAlignment="1">
      <alignment horizontal="center" vertical="center"/>
    </xf>
    <xf numFmtId="0" fontId="4" fillId="0" borderId="0" xfId="0" applyFont="1" applyFill="1" applyAlignment="1">
      <alignment horizontal="center"/>
    </xf>
    <xf numFmtId="0" fontId="1" fillId="2" borderId="0" xfId="0" applyFont="1" applyFill="1" applyAlignment="1">
      <alignment horizontal="left" vertical="center"/>
    </xf>
    <xf numFmtId="0" fontId="3" fillId="2" borderId="0" xfId="0" applyFont="1" applyFill="1" applyAlignment="1">
      <alignment horizontal="left" vertical="center"/>
    </xf>
    <xf numFmtId="0" fontId="10"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0" fillId="2" borderId="0" xfId="0" applyFont="1" applyFill="1" applyAlignment="1">
      <alignment horizontal="left" vertical="center" wrapText="1"/>
    </xf>
    <xf numFmtId="0" fontId="0" fillId="2" borderId="0" xfId="0" applyFill="1" applyAlignment="1">
      <alignment horizontal="left" vertical="center"/>
    </xf>
    <xf numFmtId="0" fontId="10" fillId="2" borderId="1" xfId="0" applyFont="1" applyFill="1" applyBorder="1" applyAlignment="1">
      <alignment horizontal="center" vertical="center" wrapText="1"/>
    </xf>
    <xf numFmtId="0" fontId="1" fillId="2" borderId="0" xfId="0" applyFont="1" applyFill="1"/>
    <xf numFmtId="0" fontId="3" fillId="2" borderId="0" xfId="0" applyFont="1" applyFill="1"/>
    <xf numFmtId="166" fontId="5" fillId="2" borderId="6" xfId="0" applyNumberFormat="1" applyFont="1" applyFill="1" applyBorder="1" applyAlignment="1">
      <alignment horizontal="right" vertical="center" wrapText="1"/>
    </xf>
    <xf numFmtId="165" fontId="5" fillId="2" borderId="6" xfId="0" applyNumberFormat="1" applyFont="1" applyFill="1" applyBorder="1" applyAlignment="1">
      <alignment horizontal="right" vertical="center" wrapText="1"/>
    </xf>
    <xf numFmtId="165" fontId="7" fillId="2" borderId="1" xfId="0" applyNumberFormat="1" applyFont="1" applyFill="1" applyBorder="1" applyAlignment="1">
      <alignment vertical="center"/>
    </xf>
    <xf numFmtId="165" fontId="5" fillId="2" borderId="1" xfId="0" applyNumberFormat="1" applyFont="1" applyFill="1" applyBorder="1" applyAlignment="1">
      <alignment vertical="center"/>
    </xf>
    <xf numFmtId="166" fontId="7" fillId="2" borderId="6" xfId="0" applyNumberFormat="1" applyFont="1" applyFill="1" applyBorder="1" applyAlignment="1">
      <alignment horizontal="right" vertical="center" wrapText="1"/>
    </xf>
    <xf numFmtId="165" fontId="7" fillId="2" borderId="6" xfId="0" applyNumberFormat="1" applyFont="1" applyFill="1" applyBorder="1" applyAlignment="1">
      <alignment vertical="center"/>
    </xf>
    <xf numFmtId="0" fontId="10" fillId="2" borderId="0" xfId="0" applyFont="1" applyFill="1"/>
    <xf numFmtId="0" fontId="0" fillId="2" borderId="0" xfId="0" applyFill="1"/>
    <xf numFmtId="0" fontId="10" fillId="2" borderId="1" xfId="0" applyFont="1" applyFill="1" applyBorder="1" applyAlignment="1">
      <alignment horizontal="center" vertical="center" wrapText="1"/>
    </xf>
    <xf numFmtId="49" fontId="5"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0" fontId="14" fillId="0" borderId="0" xfId="0" applyFont="1" applyFill="1"/>
    <xf numFmtId="2" fontId="7" fillId="2" borderId="1" xfId="0" applyNumberFormat="1" applyFont="1" applyFill="1" applyBorder="1" applyAlignment="1">
      <alignment vertical="center"/>
    </xf>
    <xf numFmtId="1" fontId="7" fillId="2" borderId="1" xfId="0" applyNumberFormat="1" applyFont="1" applyFill="1" applyBorder="1" applyAlignment="1">
      <alignment vertical="center"/>
    </xf>
    <xf numFmtId="1" fontId="7" fillId="2" borderId="6" xfId="0" applyNumberFormat="1" applyFont="1" applyFill="1" applyBorder="1" applyAlignment="1">
      <alignment horizontal="right" vertical="center" wrapText="1"/>
    </xf>
    <xf numFmtId="0" fontId="2" fillId="2" borderId="0" xfId="0" applyFont="1" applyFill="1"/>
    <xf numFmtId="49" fontId="5" fillId="2" borderId="4" xfId="0" applyNumberFormat="1" applyFont="1" applyFill="1" applyBorder="1" applyAlignment="1">
      <alignment horizontal="center" vertical="center"/>
    </xf>
    <xf numFmtId="0" fontId="5" fillId="2" borderId="0" xfId="0" applyFont="1" applyFill="1" applyAlignment="1">
      <alignment horizontal="left" vertical="center" wrapText="1"/>
    </xf>
    <xf numFmtId="164" fontId="5" fillId="2" borderId="4" xfId="0" applyNumberFormat="1" applyFont="1" applyFill="1" applyBorder="1" applyAlignment="1">
      <alignment vertical="center"/>
    </xf>
    <xf numFmtId="9" fontId="5" fillId="2" borderId="4" xfId="0" applyNumberFormat="1" applyFont="1" applyFill="1" applyBorder="1" applyAlignment="1">
      <alignment vertical="center"/>
    </xf>
    <xf numFmtId="165" fontId="5" fillId="2" borderId="4" xfId="0" applyNumberFormat="1" applyFont="1" applyFill="1" applyBorder="1" applyAlignment="1">
      <alignment vertical="center"/>
    </xf>
    <xf numFmtId="166" fontId="5" fillId="2" borderId="5" xfId="0" applyNumberFormat="1" applyFont="1" applyFill="1" applyBorder="1" applyAlignment="1">
      <alignment horizontal="right" vertical="center" wrapText="1"/>
    </xf>
    <xf numFmtId="0" fontId="13" fillId="2" borderId="0" xfId="0" applyFont="1" applyFill="1" applyAlignment="1">
      <alignment vertical="center"/>
    </xf>
    <xf numFmtId="0" fontId="5" fillId="2" borderId="1" xfId="0" applyFont="1" applyFill="1" applyBorder="1" applyAlignment="1">
      <alignment horizontal="center" vertical="center"/>
    </xf>
    <xf numFmtId="164" fontId="5" fillId="2" borderId="1" xfId="0" applyNumberFormat="1" applyFont="1" applyFill="1" applyBorder="1" applyAlignment="1">
      <alignment vertical="center"/>
    </xf>
    <xf numFmtId="9" fontId="5" fillId="2" borderId="1" xfId="0" applyNumberFormat="1" applyFont="1" applyFill="1" applyBorder="1" applyAlignment="1">
      <alignment vertical="center"/>
    </xf>
    <xf numFmtId="2" fontId="1" fillId="2" borderId="0" xfId="0" applyNumberFormat="1" applyFont="1" applyFill="1"/>
    <xf numFmtId="2" fontId="3" fillId="2" borderId="0" xfId="0" applyNumberFormat="1" applyFont="1" applyFill="1"/>
    <xf numFmtId="2" fontId="5" fillId="2" borderId="6" xfId="0" applyNumberFormat="1" applyFont="1" applyFill="1" applyBorder="1" applyAlignment="1">
      <alignment horizontal="right" vertical="center" wrapText="1"/>
    </xf>
    <xf numFmtId="2" fontId="5" fillId="2" borderId="1" xfId="0" applyNumberFormat="1" applyFont="1" applyFill="1" applyBorder="1" applyAlignment="1">
      <alignment vertical="center"/>
    </xf>
    <xf numFmtId="2" fontId="5" fillId="2" borderId="4" xfId="0" applyNumberFormat="1" applyFont="1" applyFill="1" applyBorder="1" applyAlignment="1">
      <alignment vertical="center"/>
    </xf>
    <xf numFmtId="2" fontId="10" fillId="2" borderId="0" xfId="0" applyNumberFormat="1" applyFont="1" applyFill="1"/>
    <xf numFmtId="2" fontId="0" fillId="2" borderId="0" xfId="0" applyNumberFormat="1" applyFill="1"/>
    <xf numFmtId="1" fontId="10" fillId="2" borderId="1" xfId="0" applyNumberFormat="1" applyFont="1" applyFill="1" applyBorder="1" applyAlignment="1">
      <alignment horizontal="center" vertical="center" wrapText="1"/>
    </xf>
    <xf numFmtId="0" fontId="5" fillId="2" borderId="6" xfId="0" applyFont="1" applyFill="1" applyBorder="1" applyAlignment="1">
      <alignment horizontal="right" vertical="center" wrapText="1"/>
    </xf>
    <xf numFmtId="0" fontId="13" fillId="2" borderId="0" xfId="0" applyFont="1" applyFill="1" applyAlignment="1">
      <alignment horizontal="center"/>
    </xf>
    <xf numFmtId="0" fontId="7" fillId="2" borderId="6" xfId="0" applyFont="1" applyFill="1" applyBorder="1" applyAlignment="1">
      <alignment horizontal="left" vertical="center" wrapText="1"/>
    </xf>
    <xf numFmtId="164" fontId="7" fillId="2" borderId="1" xfId="0" applyNumberFormat="1" applyFont="1" applyFill="1" applyBorder="1" applyAlignment="1">
      <alignment vertical="center"/>
    </xf>
    <xf numFmtId="9" fontId="7" fillId="2" borderId="1" xfId="0" applyNumberFormat="1" applyFont="1" applyFill="1" applyBorder="1" applyAlignment="1">
      <alignment vertical="center"/>
    </xf>
    <xf numFmtId="0" fontId="12" fillId="2" borderId="0" xfId="0" applyFont="1" applyFill="1" applyAlignment="1">
      <alignment horizontal="center"/>
    </xf>
    <xf numFmtId="0" fontId="5" fillId="2" borderId="6" xfId="0" applyFont="1" applyFill="1" applyBorder="1" applyAlignment="1">
      <alignment horizontal="left" vertical="center" wrapText="1"/>
    </xf>
    <xf numFmtId="0" fontId="7" fillId="2" borderId="3" xfId="0" applyFont="1" applyFill="1" applyBorder="1" applyAlignment="1">
      <alignment horizontal="left" vertical="center" wrapText="1"/>
    </xf>
    <xf numFmtId="164" fontId="7" fillId="2" borderId="6" xfId="0" applyNumberFormat="1" applyFont="1" applyFill="1" applyBorder="1" applyAlignment="1">
      <alignment horizontal="right" vertical="center" wrapText="1"/>
    </xf>
    <xf numFmtId="0" fontId="12" fillId="2" borderId="1" xfId="0" applyFont="1" applyFill="1" applyBorder="1" applyAlignment="1">
      <alignment horizontal="center"/>
    </xf>
    <xf numFmtId="165" fontId="8" fillId="2" borderId="1" xfId="0" applyNumberFormat="1" applyFont="1" applyFill="1" applyBorder="1" applyAlignment="1">
      <alignment horizontal="right" vertical="center"/>
    </xf>
    <xf numFmtId="165" fontId="7" fillId="2" borderId="4" xfId="0" applyNumberFormat="1" applyFont="1" applyFill="1" applyBorder="1" applyAlignment="1">
      <alignment vertical="center"/>
    </xf>
    <xf numFmtId="49" fontId="7" fillId="2" borderId="1" xfId="0" applyNumberFormat="1" applyFont="1" applyFill="1" applyBorder="1" applyAlignment="1">
      <alignment horizontal="center" vertical="center"/>
    </xf>
    <xf numFmtId="1" fontId="7" fillId="2" borderId="1" xfId="0" applyNumberFormat="1" applyFont="1" applyFill="1" applyBorder="1" applyAlignment="1">
      <alignment horizontal="right" vertical="center" wrapText="1"/>
    </xf>
    <xf numFmtId="49" fontId="7" fillId="2" borderId="4" xfId="0" applyNumberFormat="1" applyFont="1" applyFill="1" applyBorder="1" applyAlignment="1">
      <alignment horizontal="center" vertical="center"/>
    </xf>
    <xf numFmtId="164" fontId="7" fillId="2" borderId="4" xfId="0" applyNumberFormat="1" applyFont="1" applyFill="1" applyBorder="1" applyAlignment="1">
      <alignment vertical="center"/>
    </xf>
    <xf numFmtId="9" fontId="7" fillId="2" borderId="4" xfId="0" applyNumberFormat="1" applyFont="1" applyFill="1" applyBorder="1" applyAlignment="1">
      <alignment vertical="center"/>
    </xf>
    <xf numFmtId="165" fontId="8" fillId="2" borderId="4" xfId="0" applyNumberFormat="1" applyFont="1" applyFill="1" applyBorder="1" applyAlignment="1">
      <alignment horizontal="right" vertical="center"/>
    </xf>
    <xf numFmtId="1" fontId="7" fillId="2" borderId="4" xfId="0" applyNumberFormat="1" applyFont="1" applyFill="1" applyBorder="1" applyAlignment="1">
      <alignment vertical="center"/>
    </xf>
    <xf numFmtId="1" fontId="7" fillId="2" borderId="5" xfId="0" applyNumberFormat="1" applyFont="1" applyFill="1" applyBorder="1" applyAlignment="1">
      <alignment horizontal="right" vertical="center" wrapText="1"/>
    </xf>
    <xf numFmtId="0" fontId="7" fillId="2" borderId="1" xfId="0" applyNumberFormat="1" applyFont="1" applyFill="1" applyBorder="1" applyAlignment="1">
      <alignment vertical="center"/>
    </xf>
    <xf numFmtId="0" fontId="7" fillId="2" borderId="6" xfId="0" applyNumberFormat="1" applyFont="1" applyFill="1" applyBorder="1" applyAlignment="1">
      <alignment horizontal="right" vertical="center" wrapText="1"/>
    </xf>
    <xf numFmtId="0" fontId="12" fillId="2" borderId="0" xfId="0" applyFont="1" applyFill="1" applyAlignment="1">
      <alignment vertical="center"/>
    </xf>
    <xf numFmtId="164" fontId="7" fillId="2" borderId="6" xfId="0" applyNumberFormat="1" applyFont="1" applyFill="1" applyBorder="1" applyAlignment="1">
      <alignment vertical="center"/>
    </xf>
    <xf numFmtId="9" fontId="7" fillId="2" borderId="6" xfId="0" applyNumberFormat="1" applyFont="1" applyFill="1" applyBorder="1" applyAlignment="1">
      <alignment vertical="center"/>
    </xf>
    <xf numFmtId="2" fontId="7" fillId="2" borderId="6" xfId="0" applyNumberFormat="1" applyFont="1" applyFill="1" applyBorder="1" applyAlignment="1">
      <alignment vertical="center"/>
    </xf>
    <xf numFmtId="0" fontId="11" fillId="2" borderId="0" xfId="0" applyFont="1" applyFill="1"/>
    <xf numFmtId="0" fontId="0" fillId="2" borderId="0" xfId="0" applyFill="1" applyAlignment="1">
      <alignment horizontal="left"/>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4" fillId="0" borderId="0" xfId="0" applyFont="1" applyFill="1" applyAlignment="1">
      <alignment horizontal="center"/>
    </xf>
    <xf numFmtId="165" fontId="5" fillId="2" borderId="6" xfId="0" applyNumberFormat="1" applyFont="1" applyFill="1" applyBorder="1" applyAlignment="1">
      <alignment vertical="center"/>
    </xf>
    <xf numFmtId="0" fontId="2" fillId="2" borderId="0" xfId="0" applyFont="1" applyFill="1" applyAlignment="1">
      <alignment vertical="center" wrapText="1"/>
    </xf>
    <xf numFmtId="0" fontId="1" fillId="0" borderId="0" xfId="0" applyFont="1" applyFill="1" applyAlignment="1">
      <alignment horizontal="right"/>
    </xf>
    <xf numFmtId="0" fontId="0" fillId="0" borderId="0" xfId="0" applyAlignment="1">
      <alignment horizontal="right"/>
    </xf>
    <xf numFmtId="0" fontId="6" fillId="0" borderId="0" xfId="0" applyFont="1" applyFill="1" applyAlignment="1">
      <alignment horizontal="center"/>
    </xf>
    <xf numFmtId="0" fontId="15" fillId="0" borderId="0" xfId="0" applyFont="1" applyFill="1" applyAlignment="1">
      <alignment horizontal="center"/>
    </xf>
    <xf numFmtId="0" fontId="4" fillId="0" borderId="0" xfId="0" applyFont="1" applyFill="1" applyAlignment="1">
      <alignment horizontal="center"/>
    </xf>
    <xf numFmtId="0" fontId="10" fillId="0" borderId="1" xfId="0" applyFont="1" applyFill="1" applyBorder="1" applyAlignment="1">
      <alignment horizontal="center" vertical="center" wrapText="1"/>
    </xf>
    <xf numFmtId="0" fontId="0" fillId="0" borderId="1" xfId="0" applyBorder="1" applyAlignment="1">
      <alignment horizontal="center"/>
    </xf>
    <xf numFmtId="0" fontId="10"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Border="1" applyAlignment="1">
      <alignment horizontal="center" vertical="center"/>
    </xf>
    <xf numFmtId="2" fontId="10" fillId="2" borderId="1" xfId="0" applyNumberFormat="1" applyFont="1" applyFill="1" applyBorder="1" applyAlignment="1">
      <alignment horizontal="center" vertical="center" wrapText="1"/>
    </xf>
    <xf numFmtId="2" fontId="0" fillId="2" borderId="1" xfId="0" applyNumberFormat="1" applyFill="1" applyBorder="1" applyAlignment="1">
      <alignment horizontal="center"/>
    </xf>
    <xf numFmtId="0" fontId="0" fillId="2" borderId="1" xfId="0" applyFill="1" applyBorder="1" applyAlignment="1">
      <alignment horizontal="center"/>
    </xf>
    <xf numFmtId="0" fontId="10" fillId="0" borderId="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tabSelected="1" zoomScale="80" zoomScaleNormal="80" workbookViewId="0">
      <pane ySplit="7" topLeftCell="A8" activePane="bottomLeft" state="frozen"/>
      <selection pane="bottomLeft" activeCell="G10" sqref="G10"/>
    </sheetView>
  </sheetViews>
  <sheetFormatPr defaultRowHeight="15" x14ac:dyDescent="0.25"/>
  <cols>
    <col min="1" max="1" width="4" style="2" customWidth="1"/>
    <col min="2" max="2" width="70.7109375" style="25" customWidth="1"/>
    <col min="3" max="3" width="16.28515625" style="4" customWidth="1"/>
    <col min="4" max="4" width="7.28515625" style="2" hidden="1" customWidth="1"/>
    <col min="5" max="5" width="6.28515625" style="2" hidden="1" customWidth="1"/>
    <col min="6" max="6" width="10.140625" style="2" customWidth="1"/>
    <col min="7" max="7" width="10" style="2" customWidth="1"/>
    <col min="8" max="8" width="8.42578125" style="2" customWidth="1"/>
    <col min="9" max="9" width="13" style="2" customWidth="1"/>
    <col min="10" max="10" width="10.140625" style="2" customWidth="1"/>
    <col min="11" max="11" width="7.85546875" style="61" customWidth="1"/>
    <col min="12" max="12" width="8" style="36" customWidth="1"/>
    <col min="13" max="13" width="8.85546875" style="36" customWidth="1"/>
    <col min="14" max="15" width="10" style="2" customWidth="1"/>
    <col min="16" max="16" width="9.85546875" style="2" customWidth="1"/>
    <col min="17" max="17" width="8.7109375" style="2" customWidth="1"/>
    <col min="18" max="19" width="9.140625" style="2"/>
  </cols>
  <sheetData>
    <row r="1" spans="1:19" x14ac:dyDescent="0.25">
      <c r="A1" s="1"/>
      <c r="B1" s="16"/>
      <c r="C1" s="3"/>
      <c r="D1" s="1"/>
      <c r="E1" s="1"/>
      <c r="F1" s="1"/>
      <c r="G1" s="1"/>
      <c r="H1" s="1"/>
      <c r="I1" s="1"/>
      <c r="J1" s="1"/>
      <c r="K1" s="55"/>
      <c r="L1" s="27"/>
      <c r="M1" s="97" t="s">
        <v>109</v>
      </c>
      <c r="N1" s="97"/>
      <c r="O1" s="97"/>
      <c r="P1" s="98"/>
      <c r="Q1" s="98"/>
    </row>
    <row r="2" spans="1:19" ht="17.25" customHeight="1" x14ac:dyDescent="0.25">
      <c r="A2" s="1"/>
      <c r="B2" s="16"/>
      <c r="C2" s="3"/>
      <c r="D2" s="1"/>
      <c r="E2" s="1"/>
      <c r="F2" s="1"/>
      <c r="G2" s="1"/>
      <c r="H2" s="1"/>
      <c r="I2" s="1"/>
      <c r="J2" s="1"/>
      <c r="K2" s="55"/>
      <c r="L2" s="27"/>
      <c r="M2" s="27"/>
      <c r="N2" s="1"/>
      <c r="O2" s="1"/>
    </row>
    <row r="3" spans="1:19" ht="18.75" x14ac:dyDescent="0.3">
      <c r="A3" s="1"/>
      <c r="B3" s="99" t="s">
        <v>1</v>
      </c>
      <c r="C3" s="99"/>
      <c r="D3" s="99"/>
      <c r="E3" s="99"/>
      <c r="F3" s="99"/>
      <c r="G3" s="99"/>
      <c r="H3" s="99"/>
      <c r="I3" s="99"/>
      <c r="J3" s="99"/>
      <c r="K3" s="99"/>
      <c r="L3" s="99"/>
      <c r="M3" s="99"/>
      <c r="N3" s="99"/>
      <c r="O3" s="99"/>
      <c r="P3" s="99"/>
      <c r="Q3" s="99"/>
    </row>
    <row r="4" spans="1:19" ht="20.25" customHeight="1" x14ac:dyDescent="0.3">
      <c r="A4" s="1"/>
      <c r="B4" s="100" t="s">
        <v>108</v>
      </c>
      <c r="C4" s="101"/>
      <c r="D4" s="101"/>
      <c r="E4" s="101"/>
      <c r="F4" s="101"/>
      <c r="G4" s="101"/>
      <c r="H4" s="101"/>
      <c r="I4" s="101"/>
      <c r="J4" s="101"/>
      <c r="K4" s="101"/>
      <c r="L4" s="101"/>
      <c r="M4" s="101"/>
      <c r="N4" s="101"/>
      <c r="O4" s="101"/>
      <c r="P4" s="101"/>
      <c r="Q4" s="101"/>
    </row>
    <row r="5" spans="1:19" ht="20.25" x14ac:dyDescent="0.3">
      <c r="A5" s="1"/>
      <c r="B5" s="17"/>
      <c r="C5" s="8"/>
      <c r="D5" s="9"/>
      <c r="E5" s="94"/>
      <c r="F5" s="94"/>
      <c r="G5" s="94"/>
      <c r="H5" s="94"/>
      <c r="I5" s="94"/>
      <c r="J5" s="94"/>
      <c r="K5" s="56"/>
      <c r="L5" s="28"/>
      <c r="M5" s="28"/>
      <c r="N5" s="9"/>
      <c r="O5" s="1"/>
      <c r="Q5" s="40" t="s">
        <v>17</v>
      </c>
    </row>
    <row r="6" spans="1:19" s="14" customFormat="1" ht="24.75" customHeight="1" x14ac:dyDescent="0.25">
      <c r="A6" s="102" t="s">
        <v>2</v>
      </c>
      <c r="B6" s="104" t="s">
        <v>3</v>
      </c>
      <c r="C6" s="102" t="s">
        <v>4</v>
      </c>
      <c r="D6" s="93"/>
      <c r="E6" s="93"/>
      <c r="F6" s="102" t="s">
        <v>100</v>
      </c>
      <c r="G6" s="106" t="s">
        <v>5</v>
      </c>
      <c r="H6" s="107"/>
      <c r="I6" s="102" t="s">
        <v>8</v>
      </c>
      <c r="J6" s="102" t="s">
        <v>9</v>
      </c>
      <c r="K6" s="108" t="s">
        <v>16</v>
      </c>
      <c r="L6" s="104" t="s">
        <v>20</v>
      </c>
      <c r="M6" s="104" t="s">
        <v>99</v>
      </c>
      <c r="N6" s="111" t="s">
        <v>10</v>
      </c>
      <c r="O6" s="112"/>
      <c r="P6" s="112"/>
      <c r="Q6" s="113"/>
      <c r="R6" s="13"/>
      <c r="S6" s="13"/>
    </row>
    <row r="7" spans="1:19" s="5" customFormat="1" ht="105.75" customHeight="1" x14ac:dyDescent="0.25">
      <c r="A7" s="103"/>
      <c r="B7" s="105"/>
      <c r="C7" s="103"/>
      <c r="D7" s="91"/>
      <c r="E7" s="91"/>
      <c r="F7" s="103"/>
      <c r="G7" s="91" t="s">
        <v>6</v>
      </c>
      <c r="H7" s="91" t="s">
        <v>7</v>
      </c>
      <c r="I7" s="103"/>
      <c r="J7" s="103"/>
      <c r="K7" s="109"/>
      <c r="L7" s="110"/>
      <c r="M7" s="110"/>
      <c r="N7" s="91" t="s">
        <v>11</v>
      </c>
      <c r="O7" s="91" t="s">
        <v>12</v>
      </c>
      <c r="P7" s="91" t="s">
        <v>13</v>
      </c>
      <c r="Q7" s="91" t="s">
        <v>14</v>
      </c>
      <c r="R7" s="10"/>
      <c r="S7" s="10"/>
    </row>
    <row r="8" spans="1:19" s="6" customFormat="1" ht="10.5" customHeight="1" x14ac:dyDescent="0.2">
      <c r="A8" s="92">
        <v>1</v>
      </c>
      <c r="B8" s="92">
        <v>2</v>
      </c>
      <c r="C8" s="91">
        <v>3</v>
      </c>
      <c r="D8" s="91">
        <v>4</v>
      </c>
      <c r="E8" s="91">
        <v>5</v>
      </c>
      <c r="F8" s="91">
        <v>4</v>
      </c>
      <c r="G8" s="91">
        <v>5</v>
      </c>
      <c r="H8" s="91">
        <v>6</v>
      </c>
      <c r="I8" s="91">
        <v>7</v>
      </c>
      <c r="J8" s="91">
        <v>8</v>
      </c>
      <c r="K8" s="62">
        <v>9</v>
      </c>
      <c r="L8" s="92">
        <v>10</v>
      </c>
      <c r="M8" s="92">
        <v>11</v>
      </c>
      <c r="N8" s="91">
        <v>12</v>
      </c>
      <c r="O8" s="91">
        <v>13</v>
      </c>
      <c r="P8" s="91">
        <v>14</v>
      </c>
      <c r="Q8" s="91">
        <v>15</v>
      </c>
      <c r="R8" s="12"/>
      <c r="S8" s="12"/>
    </row>
    <row r="9" spans="1:19" s="64" customFormat="1" ht="26.25" customHeight="1" x14ac:dyDescent="0.2">
      <c r="A9" s="38" t="s">
        <v>37</v>
      </c>
      <c r="B9" s="21" t="s">
        <v>27</v>
      </c>
      <c r="C9" s="69"/>
      <c r="D9" s="53"/>
      <c r="E9" s="54"/>
      <c r="F9" s="32">
        <f>SUM(F10)</f>
        <v>700</v>
      </c>
      <c r="G9" s="32">
        <v>0</v>
      </c>
      <c r="H9" s="30">
        <f t="shared" ref="H9:J9" si="0">SUM(H10)</f>
        <v>0</v>
      </c>
      <c r="I9" s="30">
        <f t="shared" si="0"/>
        <v>0</v>
      </c>
      <c r="J9" s="30">
        <f t="shared" si="0"/>
        <v>0</v>
      </c>
      <c r="K9" s="42">
        <v>0</v>
      </c>
      <c r="L9" s="30">
        <v>0</v>
      </c>
      <c r="M9" s="29"/>
      <c r="N9" s="30">
        <f t="shared" ref="N9:Q9" si="1">SUM(N10)</f>
        <v>0</v>
      </c>
      <c r="O9" s="30">
        <f t="shared" si="1"/>
        <v>0</v>
      </c>
      <c r="P9" s="30">
        <f t="shared" si="1"/>
        <v>0</v>
      </c>
      <c r="Q9" s="30">
        <f t="shared" si="1"/>
        <v>0</v>
      </c>
    </row>
    <row r="10" spans="1:19" s="68" customFormat="1" ht="27.75" customHeight="1" x14ac:dyDescent="0.2">
      <c r="A10" s="39" t="s">
        <v>38</v>
      </c>
      <c r="B10" s="20" t="s">
        <v>29</v>
      </c>
      <c r="C10" s="65" t="s">
        <v>25</v>
      </c>
      <c r="D10" s="66"/>
      <c r="E10" s="67"/>
      <c r="F10" s="31">
        <v>700</v>
      </c>
      <c r="G10" s="31">
        <v>0</v>
      </c>
      <c r="H10" s="31">
        <v>0</v>
      </c>
      <c r="I10" s="31">
        <v>0</v>
      </c>
      <c r="J10" s="31">
        <v>0</v>
      </c>
      <c r="K10" s="42">
        <v>0</v>
      </c>
      <c r="L10" s="31">
        <v>0</v>
      </c>
      <c r="M10" s="43">
        <v>0</v>
      </c>
      <c r="N10" s="31">
        <v>0</v>
      </c>
      <c r="O10" s="31">
        <v>0</v>
      </c>
      <c r="P10" s="31">
        <v>0</v>
      </c>
      <c r="Q10" s="31">
        <v>0</v>
      </c>
    </row>
    <row r="11" spans="1:19" s="68" customFormat="1" ht="15.75" customHeight="1" x14ac:dyDescent="0.2">
      <c r="A11" s="38" t="s">
        <v>39</v>
      </c>
      <c r="B11" s="21" t="s">
        <v>31</v>
      </c>
      <c r="C11" s="69"/>
      <c r="D11" s="53"/>
      <c r="E11" s="54"/>
      <c r="F11" s="32">
        <f>SUM(F12)</f>
        <v>477.3</v>
      </c>
      <c r="G11" s="32">
        <f t="shared" ref="G11:I11" si="2">SUM(G12)</f>
        <v>240</v>
      </c>
      <c r="H11" s="32">
        <f t="shared" si="2"/>
        <v>0</v>
      </c>
      <c r="I11" s="32">
        <f t="shared" si="2"/>
        <v>0</v>
      </c>
      <c r="J11" s="32">
        <f>SUM(J12)</f>
        <v>0</v>
      </c>
      <c r="K11" s="41"/>
      <c r="L11" s="32">
        <f t="shared" ref="L11" si="3">SUM(L12)</f>
        <v>0</v>
      </c>
      <c r="M11" s="29"/>
      <c r="N11" s="32">
        <f>N12</f>
        <v>0</v>
      </c>
      <c r="O11" s="32">
        <f t="shared" ref="O11:Q11" si="4">O12</f>
        <v>0</v>
      </c>
      <c r="P11" s="32">
        <f t="shared" si="4"/>
        <v>0</v>
      </c>
      <c r="Q11" s="32">
        <f t="shared" si="4"/>
        <v>0</v>
      </c>
    </row>
    <row r="12" spans="1:19" s="68" customFormat="1" ht="27" customHeight="1" x14ac:dyDescent="0.2">
      <c r="A12" s="39" t="s">
        <v>40</v>
      </c>
      <c r="B12" s="20" t="s">
        <v>32</v>
      </c>
      <c r="C12" s="65" t="s">
        <v>25</v>
      </c>
      <c r="D12" s="66"/>
      <c r="E12" s="67"/>
      <c r="F12" s="31">
        <v>477.3</v>
      </c>
      <c r="G12" s="31">
        <v>240</v>
      </c>
      <c r="H12" s="31">
        <v>0</v>
      </c>
      <c r="I12" s="31">
        <v>0</v>
      </c>
      <c r="J12" s="31">
        <f>H12-I12</f>
        <v>0</v>
      </c>
      <c r="K12" s="42">
        <v>0</v>
      </c>
      <c r="L12" s="31">
        <v>0</v>
      </c>
      <c r="M12" s="43">
        <f t="shared" ref="M12:M45" si="5">K12</f>
        <v>0</v>
      </c>
      <c r="N12" s="31">
        <v>0</v>
      </c>
      <c r="O12" s="31">
        <v>0</v>
      </c>
      <c r="P12" s="31">
        <v>0</v>
      </c>
      <c r="Q12" s="31">
        <v>0</v>
      </c>
    </row>
    <row r="13" spans="1:19" s="64" customFormat="1" ht="28.5" customHeight="1" x14ac:dyDescent="0.2">
      <c r="A13" s="38" t="s">
        <v>41</v>
      </c>
      <c r="B13" s="22" t="s">
        <v>51</v>
      </c>
      <c r="C13" s="69"/>
      <c r="D13" s="53">
        <v>0</v>
      </c>
      <c r="E13" s="54">
        <v>0</v>
      </c>
      <c r="F13" s="32">
        <f>SUM(F14:F24)</f>
        <v>5337.2</v>
      </c>
      <c r="G13" s="32">
        <f>SUM(G14:G24)</f>
        <v>5435.2</v>
      </c>
      <c r="H13" s="32">
        <f>SUM(H14:H24)</f>
        <v>3619</v>
      </c>
      <c r="I13" s="32">
        <f>SUM(I14:I24)</f>
        <v>3617.1000000000004</v>
      </c>
      <c r="J13" s="32">
        <f>SUM(J14:J24)</f>
        <v>-1.9000000000000057</v>
      </c>
      <c r="K13" s="58"/>
      <c r="L13" s="32">
        <f>SUM(L14:L24)</f>
        <v>0</v>
      </c>
      <c r="M13" s="29"/>
      <c r="N13" s="32">
        <f>SUM(N14:N24)</f>
        <v>0</v>
      </c>
      <c r="O13" s="32">
        <f>SUM(O14:O24)</f>
        <v>0</v>
      </c>
      <c r="P13" s="32">
        <f>SUM(P14:P24)</f>
        <v>3617.1000000000004</v>
      </c>
      <c r="Q13" s="32">
        <f>SUM(Q14:Q24)</f>
        <v>0</v>
      </c>
    </row>
    <row r="14" spans="1:19" s="68" customFormat="1" ht="99.75" customHeight="1" x14ac:dyDescent="0.2">
      <c r="A14" s="39" t="s">
        <v>42</v>
      </c>
      <c r="B14" s="70" t="s">
        <v>104</v>
      </c>
      <c r="C14" s="65" t="s">
        <v>21</v>
      </c>
      <c r="D14" s="66">
        <v>0</v>
      </c>
      <c r="E14" s="67">
        <v>0</v>
      </c>
      <c r="F14" s="31">
        <v>200</v>
      </c>
      <c r="G14" s="31">
        <v>200</v>
      </c>
      <c r="H14" s="31">
        <v>200</v>
      </c>
      <c r="I14" s="31">
        <v>198.1</v>
      </c>
      <c r="J14" s="31">
        <f>I14-H14</f>
        <v>-1.9000000000000057</v>
      </c>
      <c r="K14" s="42">
        <v>100</v>
      </c>
      <c r="L14" s="31">
        <v>0</v>
      </c>
      <c r="M14" s="43">
        <v>100</v>
      </c>
      <c r="N14" s="31">
        <v>0</v>
      </c>
      <c r="O14" s="31">
        <v>0</v>
      </c>
      <c r="P14" s="31">
        <v>198.1</v>
      </c>
      <c r="Q14" s="31">
        <v>0</v>
      </c>
    </row>
    <row r="15" spans="1:19" s="68" customFormat="1" ht="31.5" customHeight="1" x14ac:dyDescent="0.2">
      <c r="A15" s="39" t="s">
        <v>43</v>
      </c>
      <c r="B15" s="70" t="s">
        <v>103</v>
      </c>
      <c r="C15" s="65" t="s">
        <v>21</v>
      </c>
      <c r="D15" s="66"/>
      <c r="E15" s="67"/>
      <c r="F15" s="31">
        <v>671.1</v>
      </c>
      <c r="G15" s="31">
        <v>671.1</v>
      </c>
      <c r="H15" s="31">
        <v>671.1</v>
      </c>
      <c r="I15" s="31">
        <v>671.1</v>
      </c>
      <c r="J15" s="31">
        <v>0</v>
      </c>
      <c r="K15" s="42">
        <v>100</v>
      </c>
      <c r="L15" s="31">
        <v>0</v>
      </c>
      <c r="M15" s="43">
        <v>100</v>
      </c>
      <c r="N15" s="31">
        <v>0</v>
      </c>
      <c r="O15" s="31">
        <v>0</v>
      </c>
      <c r="P15" s="31">
        <v>671.1</v>
      </c>
      <c r="Q15" s="31">
        <v>0</v>
      </c>
    </row>
    <row r="16" spans="1:19" s="68" customFormat="1" ht="101.25" customHeight="1" x14ac:dyDescent="0.2">
      <c r="A16" s="39" t="s">
        <v>44</v>
      </c>
      <c r="B16" s="70" t="s">
        <v>102</v>
      </c>
      <c r="C16" s="65" t="s">
        <v>21</v>
      </c>
      <c r="D16" s="66"/>
      <c r="E16" s="67"/>
      <c r="F16" s="31">
        <v>2128.9</v>
      </c>
      <c r="G16" s="31">
        <v>2128.9</v>
      </c>
      <c r="H16" s="31">
        <v>2128.9</v>
      </c>
      <c r="I16" s="31">
        <v>2128.9</v>
      </c>
      <c r="J16" s="31">
        <v>0</v>
      </c>
      <c r="K16" s="42">
        <v>100</v>
      </c>
      <c r="L16" s="31">
        <v>0</v>
      </c>
      <c r="M16" s="43">
        <v>100</v>
      </c>
      <c r="N16" s="31">
        <v>0</v>
      </c>
      <c r="O16" s="31">
        <v>0</v>
      </c>
      <c r="P16" s="31">
        <v>2128.9</v>
      </c>
      <c r="Q16" s="31">
        <v>0</v>
      </c>
    </row>
    <row r="17" spans="1:17" s="68" customFormat="1" ht="31.5" customHeight="1" x14ac:dyDescent="0.2">
      <c r="A17" s="39" t="s">
        <v>45</v>
      </c>
      <c r="B17" s="70" t="s">
        <v>68</v>
      </c>
      <c r="C17" s="65" t="s">
        <v>21</v>
      </c>
      <c r="D17" s="66">
        <v>0</v>
      </c>
      <c r="E17" s="67">
        <v>0</v>
      </c>
      <c r="F17" s="31">
        <v>1687.2</v>
      </c>
      <c r="G17" s="31">
        <v>1687.2</v>
      </c>
      <c r="H17" s="31">
        <v>0</v>
      </c>
      <c r="I17" s="31">
        <v>0</v>
      </c>
      <c r="J17" s="31">
        <f t="shared" ref="J17:J33" si="6">I17-H17</f>
        <v>0</v>
      </c>
      <c r="K17" s="42">
        <v>0</v>
      </c>
      <c r="L17" s="31">
        <v>0</v>
      </c>
      <c r="M17" s="43">
        <f t="shared" si="5"/>
        <v>0</v>
      </c>
      <c r="N17" s="31">
        <v>0</v>
      </c>
      <c r="O17" s="31">
        <v>0</v>
      </c>
      <c r="P17" s="31">
        <v>0</v>
      </c>
      <c r="Q17" s="31">
        <v>0</v>
      </c>
    </row>
    <row r="18" spans="1:17" s="68" customFormat="1" ht="29.25" customHeight="1" x14ac:dyDescent="0.2">
      <c r="A18" s="39" t="s">
        <v>46</v>
      </c>
      <c r="B18" s="23" t="s">
        <v>105</v>
      </c>
      <c r="C18" s="65" t="s">
        <v>21</v>
      </c>
      <c r="D18" s="66">
        <v>0</v>
      </c>
      <c r="E18" s="67">
        <v>0</v>
      </c>
      <c r="F18" s="31">
        <v>650</v>
      </c>
      <c r="G18" s="31">
        <v>650</v>
      </c>
      <c r="H18" s="31">
        <v>521</v>
      </c>
      <c r="I18" s="31">
        <v>521</v>
      </c>
      <c r="J18" s="31">
        <f t="shared" si="6"/>
        <v>0</v>
      </c>
      <c r="K18" s="42">
        <v>100</v>
      </c>
      <c r="L18" s="31">
        <v>0</v>
      </c>
      <c r="M18" s="71">
        <v>100</v>
      </c>
      <c r="N18" s="31">
        <v>0</v>
      </c>
      <c r="O18" s="31">
        <v>0</v>
      </c>
      <c r="P18" s="31">
        <v>521</v>
      </c>
      <c r="Q18" s="31">
        <v>0</v>
      </c>
    </row>
    <row r="19" spans="1:17" s="68" customFormat="1" ht="38.25" customHeight="1" x14ac:dyDescent="0.2">
      <c r="A19" s="39" t="s">
        <v>47</v>
      </c>
      <c r="B19" s="23" t="s">
        <v>91</v>
      </c>
      <c r="C19" s="65" t="s">
        <v>21</v>
      </c>
      <c r="D19" s="66"/>
      <c r="E19" s="67"/>
      <c r="F19" s="31">
        <v>0</v>
      </c>
      <c r="G19" s="31">
        <v>98</v>
      </c>
      <c r="H19" s="31">
        <v>98</v>
      </c>
      <c r="I19" s="31">
        <v>98</v>
      </c>
      <c r="J19" s="31">
        <v>0</v>
      </c>
      <c r="K19" s="42">
        <v>100</v>
      </c>
      <c r="L19" s="31">
        <v>0</v>
      </c>
      <c r="M19" s="43">
        <v>100</v>
      </c>
      <c r="N19" s="31">
        <v>0</v>
      </c>
      <c r="O19" s="31">
        <v>0</v>
      </c>
      <c r="P19" s="31">
        <v>98</v>
      </c>
      <c r="Q19" s="31">
        <v>0</v>
      </c>
    </row>
    <row r="20" spans="1:17" s="68" customFormat="1" ht="19.5" hidden="1" customHeight="1" x14ac:dyDescent="0.2">
      <c r="A20" s="39" t="s">
        <v>46</v>
      </c>
      <c r="B20" s="23"/>
      <c r="C20" s="65" t="s">
        <v>21</v>
      </c>
      <c r="D20" s="66">
        <v>0</v>
      </c>
      <c r="E20" s="67">
        <v>0</v>
      </c>
      <c r="F20" s="31">
        <v>0</v>
      </c>
      <c r="G20" s="31">
        <v>0</v>
      </c>
      <c r="H20" s="31">
        <v>0</v>
      </c>
      <c r="I20" s="31">
        <v>0</v>
      </c>
      <c r="J20" s="31">
        <f>I20-H20</f>
        <v>0</v>
      </c>
      <c r="K20" s="41">
        <v>0</v>
      </c>
      <c r="L20" s="31">
        <v>0</v>
      </c>
      <c r="M20" s="33">
        <f t="shared" si="5"/>
        <v>0</v>
      </c>
      <c r="N20" s="31">
        <v>0</v>
      </c>
      <c r="O20" s="31">
        <v>0</v>
      </c>
      <c r="P20" s="31">
        <v>0</v>
      </c>
      <c r="Q20" s="31">
        <v>0</v>
      </c>
    </row>
    <row r="21" spans="1:17" s="68" customFormat="1" ht="23.25" hidden="1" customHeight="1" x14ac:dyDescent="0.2">
      <c r="A21" s="39" t="s">
        <v>47</v>
      </c>
      <c r="B21" s="72"/>
      <c r="C21" s="65" t="s">
        <v>21</v>
      </c>
      <c r="D21" s="66">
        <v>0</v>
      </c>
      <c r="E21" s="67">
        <v>0</v>
      </c>
      <c r="F21" s="31">
        <v>0</v>
      </c>
      <c r="G21" s="31">
        <v>0</v>
      </c>
      <c r="H21" s="31">
        <v>0</v>
      </c>
      <c r="I21" s="31">
        <v>0</v>
      </c>
      <c r="J21" s="31">
        <f t="shared" si="6"/>
        <v>0</v>
      </c>
      <c r="K21" s="41">
        <v>0</v>
      </c>
      <c r="L21" s="31">
        <v>0</v>
      </c>
      <c r="M21" s="33">
        <f t="shared" si="5"/>
        <v>0</v>
      </c>
      <c r="N21" s="31">
        <v>0</v>
      </c>
      <c r="O21" s="31">
        <v>0</v>
      </c>
      <c r="P21" s="31">
        <v>0</v>
      </c>
      <c r="Q21" s="31">
        <v>0</v>
      </c>
    </row>
    <row r="22" spans="1:17" s="68" customFormat="1" ht="18.75" hidden="1" customHeight="1" x14ac:dyDescent="0.2">
      <c r="A22" s="39" t="s">
        <v>48</v>
      </c>
      <c r="B22" s="72"/>
      <c r="C22" s="65" t="s">
        <v>21</v>
      </c>
      <c r="D22" s="66">
        <v>0</v>
      </c>
      <c r="E22" s="67">
        <v>0</v>
      </c>
      <c r="F22" s="31">
        <v>0</v>
      </c>
      <c r="G22" s="31">
        <v>0</v>
      </c>
      <c r="H22" s="31">
        <v>0</v>
      </c>
      <c r="I22" s="31">
        <v>0</v>
      </c>
      <c r="J22" s="31">
        <f t="shared" si="6"/>
        <v>0</v>
      </c>
      <c r="K22" s="41">
        <v>0</v>
      </c>
      <c r="L22" s="31">
        <v>0</v>
      </c>
      <c r="M22" s="33">
        <f t="shared" si="5"/>
        <v>0</v>
      </c>
      <c r="N22" s="31">
        <v>0</v>
      </c>
      <c r="O22" s="31">
        <v>0</v>
      </c>
      <c r="P22" s="31">
        <v>0</v>
      </c>
      <c r="Q22" s="31">
        <v>0</v>
      </c>
    </row>
    <row r="23" spans="1:17" s="68" customFormat="1" ht="24" hidden="1" customHeight="1" x14ac:dyDescent="0.2">
      <c r="A23" s="39" t="s">
        <v>49</v>
      </c>
      <c r="B23" s="23"/>
      <c r="C23" s="65" t="s">
        <v>21</v>
      </c>
      <c r="D23" s="66">
        <v>0</v>
      </c>
      <c r="E23" s="67">
        <v>0</v>
      </c>
      <c r="F23" s="31">
        <v>0</v>
      </c>
      <c r="G23" s="31">
        <v>0</v>
      </c>
      <c r="H23" s="31">
        <v>0</v>
      </c>
      <c r="I23" s="31">
        <v>0</v>
      </c>
      <c r="J23" s="31">
        <f t="shared" si="6"/>
        <v>0</v>
      </c>
      <c r="K23" s="41">
        <v>0</v>
      </c>
      <c r="L23" s="31">
        <v>0</v>
      </c>
      <c r="M23" s="33">
        <f t="shared" si="5"/>
        <v>0</v>
      </c>
      <c r="N23" s="31">
        <v>0</v>
      </c>
      <c r="O23" s="31">
        <v>0</v>
      </c>
      <c r="P23" s="31">
        <v>0</v>
      </c>
      <c r="Q23" s="31">
        <v>0</v>
      </c>
    </row>
    <row r="24" spans="1:17" s="68" customFormat="1" ht="19.5" hidden="1" customHeight="1" x14ac:dyDescent="0.2">
      <c r="A24" s="39" t="s">
        <v>63</v>
      </c>
      <c r="B24" s="23"/>
      <c r="C24" s="65" t="s">
        <v>21</v>
      </c>
      <c r="D24" s="66">
        <v>0</v>
      </c>
      <c r="E24" s="67">
        <v>0</v>
      </c>
      <c r="F24" s="31">
        <v>0</v>
      </c>
      <c r="G24" s="31">
        <v>0</v>
      </c>
      <c r="H24" s="31">
        <v>0</v>
      </c>
      <c r="I24" s="31">
        <v>0</v>
      </c>
      <c r="J24" s="31">
        <f t="shared" si="6"/>
        <v>0</v>
      </c>
      <c r="K24" s="41">
        <v>0</v>
      </c>
      <c r="L24" s="31">
        <v>0</v>
      </c>
      <c r="M24" s="33">
        <f t="shared" si="5"/>
        <v>0</v>
      </c>
      <c r="N24" s="31">
        <v>0</v>
      </c>
      <c r="O24" s="31">
        <v>0</v>
      </c>
      <c r="P24" s="31">
        <v>0</v>
      </c>
      <c r="Q24" s="31">
        <v>0</v>
      </c>
    </row>
    <row r="25" spans="1:17" s="64" customFormat="1" ht="24" customHeight="1" x14ac:dyDescent="0.2">
      <c r="A25" s="38" t="s">
        <v>22</v>
      </c>
      <c r="B25" s="22" t="s">
        <v>50</v>
      </c>
      <c r="C25" s="69"/>
      <c r="D25" s="53">
        <v>0</v>
      </c>
      <c r="E25" s="54">
        <v>0</v>
      </c>
      <c r="F25" s="32">
        <f>SUM(F26:F33)</f>
        <v>9833.9000000000015</v>
      </c>
      <c r="G25" s="32">
        <f>SUM(G26:G33)</f>
        <v>9836.2999999999993</v>
      </c>
      <c r="H25" s="32">
        <f>SUM(H26:H33)</f>
        <v>9836.2999999999993</v>
      </c>
      <c r="I25" s="32">
        <f>SUM(I26:I33)</f>
        <v>9604.9</v>
      </c>
      <c r="J25" s="32">
        <f>SUM(J26:J33)</f>
        <v>-225.10000000000002</v>
      </c>
      <c r="K25" s="58"/>
      <c r="L25" s="32">
        <f t="shared" ref="L25" si="7">SUM(L26:L29)</f>
        <v>0</v>
      </c>
      <c r="M25" s="29"/>
      <c r="N25" s="32">
        <f>SUM(N26:N30)</f>
        <v>0</v>
      </c>
      <c r="O25" s="32">
        <f>SUM(O26:O30)</f>
        <v>0</v>
      </c>
      <c r="P25" s="32">
        <f>SUM(P26:P33)</f>
        <v>9604.9</v>
      </c>
      <c r="Q25" s="32">
        <f>SUM(Q26:Q30)</f>
        <v>0</v>
      </c>
    </row>
    <row r="26" spans="1:17" s="68" customFormat="1" ht="36.75" customHeight="1" x14ac:dyDescent="0.2">
      <c r="A26" s="39" t="s">
        <v>24</v>
      </c>
      <c r="B26" s="23" t="s">
        <v>106</v>
      </c>
      <c r="C26" s="65" t="s">
        <v>21</v>
      </c>
      <c r="D26" s="66">
        <v>0</v>
      </c>
      <c r="E26" s="67">
        <v>0</v>
      </c>
      <c r="F26" s="31">
        <v>426.1</v>
      </c>
      <c r="G26" s="31">
        <v>426.1</v>
      </c>
      <c r="H26" s="31">
        <v>426.1</v>
      </c>
      <c r="I26" s="31">
        <v>370</v>
      </c>
      <c r="J26" s="31">
        <f>I26-H26</f>
        <v>-56.100000000000023</v>
      </c>
      <c r="K26" s="42">
        <v>100</v>
      </c>
      <c r="L26" s="31">
        <v>0</v>
      </c>
      <c r="M26" s="43">
        <f t="shared" si="5"/>
        <v>100</v>
      </c>
      <c r="N26" s="31">
        <v>0</v>
      </c>
      <c r="O26" s="31">
        <v>0</v>
      </c>
      <c r="P26" s="31">
        <v>370</v>
      </c>
      <c r="Q26" s="31">
        <v>0</v>
      </c>
    </row>
    <row r="27" spans="1:17" s="68" customFormat="1" ht="30.75" customHeight="1" x14ac:dyDescent="0.2">
      <c r="A27" s="39" t="s">
        <v>52</v>
      </c>
      <c r="B27" s="23" t="s">
        <v>76</v>
      </c>
      <c r="C27" s="65" t="s">
        <v>21</v>
      </c>
      <c r="D27" s="66">
        <v>0</v>
      </c>
      <c r="E27" s="67">
        <v>0</v>
      </c>
      <c r="F27" s="31">
        <v>400</v>
      </c>
      <c r="G27" s="31">
        <v>400</v>
      </c>
      <c r="H27" s="31">
        <v>400</v>
      </c>
      <c r="I27" s="31">
        <v>330</v>
      </c>
      <c r="J27" s="31">
        <f t="shared" si="6"/>
        <v>-70</v>
      </c>
      <c r="K27" s="42">
        <v>100</v>
      </c>
      <c r="L27" s="31">
        <v>0</v>
      </c>
      <c r="M27" s="43">
        <f t="shared" si="5"/>
        <v>100</v>
      </c>
      <c r="N27" s="31">
        <v>0</v>
      </c>
      <c r="O27" s="31">
        <v>0</v>
      </c>
      <c r="P27" s="31">
        <v>330</v>
      </c>
      <c r="Q27" s="31">
        <v>0</v>
      </c>
    </row>
    <row r="28" spans="1:17" s="68" customFormat="1" ht="30" customHeight="1" x14ac:dyDescent="0.2">
      <c r="A28" s="39" t="s">
        <v>53</v>
      </c>
      <c r="B28" s="23" t="s">
        <v>75</v>
      </c>
      <c r="C28" s="65" t="s">
        <v>21</v>
      </c>
      <c r="D28" s="66">
        <v>0</v>
      </c>
      <c r="E28" s="67">
        <v>0</v>
      </c>
      <c r="F28" s="73">
        <v>2800</v>
      </c>
      <c r="G28" s="31">
        <v>2800</v>
      </c>
      <c r="H28" s="31">
        <v>2800</v>
      </c>
      <c r="I28" s="31">
        <v>2800</v>
      </c>
      <c r="J28" s="31">
        <f t="shared" si="6"/>
        <v>0</v>
      </c>
      <c r="K28" s="42">
        <v>100</v>
      </c>
      <c r="L28" s="31">
        <v>0</v>
      </c>
      <c r="M28" s="43">
        <f t="shared" si="5"/>
        <v>100</v>
      </c>
      <c r="N28" s="31">
        <v>0</v>
      </c>
      <c r="O28" s="31">
        <v>0</v>
      </c>
      <c r="P28" s="31">
        <v>2800</v>
      </c>
      <c r="Q28" s="31">
        <v>0</v>
      </c>
    </row>
    <row r="29" spans="1:17" s="68" customFormat="1" ht="45.75" customHeight="1" x14ac:dyDescent="0.2">
      <c r="A29" s="39" t="s">
        <v>54</v>
      </c>
      <c r="B29" s="23" t="s">
        <v>77</v>
      </c>
      <c r="C29" s="65" t="s">
        <v>21</v>
      </c>
      <c r="D29" s="66">
        <v>0</v>
      </c>
      <c r="E29" s="67">
        <v>0</v>
      </c>
      <c r="F29" s="73">
        <v>1766</v>
      </c>
      <c r="G29" s="31">
        <v>1768.4</v>
      </c>
      <c r="H29" s="31">
        <v>1768.4</v>
      </c>
      <c r="I29" s="31">
        <v>1700</v>
      </c>
      <c r="J29" s="31">
        <f t="shared" si="6"/>
        <v>-68.400000000000091</v>
      </c>
      <c r="K29" s="42">
        <v>100</v>
      </c>
      <c r="L29" s="42">
        <v>0</v>
      </c>
      <c r="M29" s="43">
        <f t="shared" si="5"/>
        <v>100</v>
      </c>
      <c r="N29" s="31">
        <v>0</v>
      </c>
      <c r="O29" s="31">
        <v>0</v>
      </c>
      <c r="P29" s="31">
        <v>1700</v>
      </c>
      <c r="Q29" s="31">
        <v>0</v>
      </c>
    </row>
    <row r="30" spans="1:17" s="68" customFormat="1" ht="29.25" customHeight="1" x14ac:dyDescent="0.2">
      <c r="A30" s="39"/>
      <c r="B30" s="23" t="s">
        <v>93</v>
      </c>
      <c r="C30" s="65" t="s">
        <v>21</v>
      </c>
      <c r="D30" s="66"/>
      <c r="E30" s="67"/>
      <c r="F30" s="73">
        <v>1257</v>
      </c>
      <c r="G30" s="31">
        <v>1257</v>
      </c>
      <c r="H30" s="31">
        <v>1257</v>
      </c>
      <c r="I30" s="31">
        <v>1250.7</v>
      </c>
      <c r="J30" s="31">
        <v>0</v>
      </c>
      <c r="K30" s="42">
        <v>100</v>
      </c>
      <c r="L30" s="31">
        <v>0</v>
      </c>
      <c r="M30" s="43">
        <v>100</v>
      </c>
      <c r="N30" s="31">
        <v>0</v>
      </c>
      <c r="O30" s="31">
        <v>0</v>
      </c>
      <c r="P30" s="74">
        <v>1250.7</v>
      </c>
      <c r="Q30" s="74">
        <v>0</v>
      </c>
    </row>
    <row r="31" spans="1:17" s="68" customFormat="1" ht="34.5" customHeight="1" x14ac:dyDescent="0.2">
      <c r="A31" s="77"/>
      <c r="B31" s="23" t="s">
        <v>78</v>
      </c>
      <c r="C31" s="65" t="s">
        <v>21</v>
      </c>
      <c r="D31" s="78"/>
      <c r="E31" s="79"/>
      <c r="F31" s="80">
        <v>86.8</v>
      </c>
      <c r="G31" s="74">
        <v>86.8</v>
      </c>
      <c r="H31" s="74">
        <v>86.8</v>
      </c>
      <c r="I31" s="74">
        <v>86.8</v>
      </c>
      <c r="J31" s="74">
        <f t="shared" si="6"/>
        <v>0</v>
      </c>
      <c r="K31" s="81">
        <v>100</v>
      </c>
      <c r="L31" s="74">
        <v>0</v>
      </c>
      <c r="M31" s="82">
        <v>100</v>
      </c>
      <c r="N31" s="74">
        <v>0</v>
      </c>
      <c r="O31" s="74">
        <v>0</v>
      </c>
      <c r="P31" s="74">
        <v>86.8</v>
      </c>
      <c r="Q31" s="74">
        <v>0</v>
      </c>
    </row>
    <row r="32" spans="1:17" s="68" customFormat="1" ht="34.5" customHeight="1" x14ac:dyDescent="0.2">
      <c r="A32" s="77" t="s">
        <v>73</v>
      </c>
      <c r="B32" s="23" t="s">
        <v>79</v>
      </c>
      <c r="C32" s="65" t="s">
        <v>21</v>
      </c>
      <c r="D32" s="78"/>
      <c r="E32" s="79"/>
      <c r="F32" s="80">
        <v>99</v>
      </c>
      <c r="G32" s="74">
        <v>99</v>
      </c>
      <c r="H32" s="74">
        <v>99</v>
      </c>
      <c r="I32" s="74">
        <v>99</v>
      </c>
      <c r="J32" s="74">
        <f t="shared" si="6"/>
        <v>0</v>
      </c>
      <c r="K32" s="81">
        <v>100</v>
      </c>
      <c r="L32" s="74">
        <v>0</v>
      </c>
      <c r="M32" s="82">
        <v>100</v>
      </c>
      <c r="N32" s="74">
        <v>0</v>
      </c>
      <c r="O32" s="74">
        <v>0</v>
      </c>
      <c r="P32" s="74">
        <v>99</v>
      </c>
      <c r="Q32" s="74">
        <v>0</v>
      </c>
    </row>
    <row r="33" spans="1:17" s="68" customFormat="1" ht="27.75" customHeight="1" x14ac:dyDescent="0.2">
      <c r="A33" s="77" t="s">
        <v>74</v>
      </c>
      <c r="B33" s="23" t="s">
        <v>72</v>
      </c>
      <c r="C33" s="65" t="s">
        <v>21</v>
      </c>
      <c r="D33" s="78"/>
      <c r="E33" s="79"/>
      <c r="F33" s="80">
        <v>2999</v>
      </c>
      <c r="G33" s="74">
        <v>2999</v>
      </c>
      <c r="H33" s="74">
        <v>2999</v>
      </c>
      <c r="I33" s="74">
        <v>2968.4</v>
      </c>
      <c r="J33" s="74">
        <f t="shared" si="6"/>
        <v>-30.599999999999909</v>
      </c>
      <c r="K33" s="81">
        <v>100</v>
      </c>
      <c r="L33" s="74">
        <v>0</v>
      </c>
      <c r="M33" s="82">
        <v>100</v>
      </c>
      <c r="N33" s="74">
        <v>0</v>
      </c>
      <c r="O33" s="74">
        <v>0</v>
      </c>
      <c r="P33" s="74">
        <v>2968.4</v>
      </c>
      <c r="Q33" s="74">
        <v>0</v>
      </c>
    </row>
    <row r="34" spans="1:17" s="51" customFormat="1" ht="33" customHeight="1" x14ac:dyDescent="0.25">
      <c r="A34" s="45" t="s">
        <v>26</v>
      </c>
      <c r="B34" s="46" t="s">
        <v>96</v>
      </c>
      <c r="C34" s="21"/>
      <c r="D34" s="47">
        <v>0</v>
      </c>
      <c r="E34" s="48">
        <v>0</v>
      </c>
      <c r="F34" s="49">
        <f>F35+F36+F37+F39+F40+F41+F42+F43</f>
        <v>85160.47099999999</v>
      </c>
      <c r="G34" s="49">
        <f>G35+G36+G37+G39+G40+G41+G42+G43</f>
        <v>85585.47099999999</v>
      </c>
      <c r="H34" s="49">
        <f>H35+H36+H37+H39+H40+H41+H42+H43</f>
        <v>85585.5</v>
      </c>
      <c r="I34" s="49">
        <f>SUM(I35:I43)</f>
        <v>78786.83064</v>
      </c>
      <c r="J34" s="49">
        <f>SUM(J35:J43)</f>
        <v>-7155.1693599999999</v>
      </c>
      <c r="K34" s="59"/>
      <c r="L34" s="49">
        <f>SUM(L35:L39)</f>
        <v>0</v>
      </c>
      <c r="M34" s="50"/>
      <c r="N34" s="49">
        <f>SUM(N35:N41)</f>
        <v>28500</v>
      </c>
      <c r="O34" s="49">
        <f>SUM(O35:O43)</f>
        <v>40553.600000000006</v>
      </c>
      <c r="P34" s="49">
        <f>SUM(P35:P43)</f>
        <v>9733.2304999999997</v>
      </c>
      <c r="Q34" s="49">
        <f>SUM(Q35:Q41)</f>
        <v>0</v>
      </c>
    </row>
    <row r="35" spans="1:17" s="85" customFormat="1" ht="20.25" customHeight="1" x14ac:dyDescent="0.25">
      <c r="A35" s="39" t="s">
        <v>28</v>
      </c>
      <c r="B35" s="23" t="s">
        <v>86</v>
      </c>
      <c r="C35" s="65" t="s">
        <v>21</v>
      </c>
      <c r="D35" s="66">
        <v>0</v>
      </c>
      <c r="E35" s="67">
        <v>0</v>
      </c>
      <c r="F35" s="31">
        <v>1156.4000000000001</v>
      </c>
      <c r="G35" s="31">
        <v>1032.9000000000001</v>
      </c>
      <c r="H35" s="31">
        <v>1032.9000000000001</v>
      </c>
      <c r="I35" s="31">
        <v>1032.8661400000001</v>
      </c>
      <c r="J35" s="31">
        <f t="shared" ref="J35:J45" si="8">I35-H35</f>
        <v>-3.386000000000422E-2</v>
      </c>
      <c r="K35" s="42">
        <v>100</v>
      </c>
      <c r="L35" s="83">
        <v>0</v>
      </c>
      <c r="M35" s="84">
        <f t="shared" si="5"/>
        <v>100</v>
      </c>
      <c r="N35" s="31">
        <v>0</v>
      </c>
      <c r="O35" s="31">
        <v>0</v>
      </c>
      <c r="P35" s="31">
        <v>1032.866</v>
      </c>
      <c r="Q35" s="31">
        <v>0</v>
      </c>
    </row>
    <row r="36" spans="1:17" s="85" customFormat="1" ht="20.25" customHeight="1" x14ac:dyDescent="0.25">
      <c r="A36" s="39" t="s">
        <v>55</v>
      </c>
      <c r="B36" s="23" t="s">
        <v>70</v>
      </c>
      <c r="C36" s="65" t="s">
        <v>21</v>
      </c>
      <c r="D36" s="66">
        <v>0</v>
      </c>
      <c r="E36" s="67">
        <v>0</v>
      </c>
      <c r="F36" s="31">
        <v>994.5</v>
      </c>
      <c r="G36" s="31">
        <v>588.20000000000005</v>
      </c>
      <c r="H36" s="31">
        <v>588.20000000000005</v>
      </c>
      <c r="I36" s="31">
        <v>588.21450000000004</v>
      </c>
      <c r="J36" s="31">
        <f t="shared" si="8"/>
        <v>1.4499999999998181E-2</v>
      </c>
      <c r="K36" s="42">
        <v>100</v>
      </c>
      <c r="L36" s="66">
        <v>0</v>
      </c>
      <c r="M36" s="43">
        <f t="shared" si="5"/>
        <v>100</v>
      </c>
      <c r="N36" s="31">
        <v>0</v>
      </c>
      <c r="O36" s="31">
        <v>0</v>
      </c>
      <c r="P36" s="31">
        <v>588.21450000000004</v>
      </c>
      <c r="Q36" s="31">
        <v>0</v>
      </c>
    </row>
    <row r="37" spans="1:17" s="85" customFormat="1" ht="27.75" customHeight="1" x14ac:dyDescent="0.25">
      <c r="A37" s="39" t="s">
        <v>56</v>
      </c>
      <c r="B37" s="23" t="s">
        <v>87</v>
      </c>
      <c r="C37" s="65" t="s">
        <v>21</v>
      </c>
      <c r="D37" s="66">
        <v>0</v>
      </c>
      <c r="E37" s="67">
        <v>0</v>
      </c>
      <c r="F37" s="31">
        <v>1007.1</v>
      </c>
      <c r="G37" s="31">
        <v>1576.1</v>
      </c>
      <c r="H37" s="31">
        <v>1576.1</v>
      </c>
      <c r="I37" s="31">
        <v>1358.4</v>
      </c>
      <c r="J37" s="31">
        <f t="shared" si="8"/>
        <v>-217.69999999999982</v>
      </c>
      <c r="K37" s="42">
        <v>100</v>
      </c>
      <c r="L37" s="31">
        <v>0</v>
      </c>
      <c r="M37" s="43">
        <v>100</v>
      </c>
      <c r="N37" s="31">
        <v>0</v>
      </c>
      <c r="O37" s="31">
        <v>0</v>
      </c>
      <c r="P37" s="31">
        <v>1358.4</v>
      </c>
      <c r="Q37" s="31">
        <v>0</v>
      </c>
    </row>
    <row r="38" spans="1:17" s="85" customFormat="1" ht="31.5" customHeight="1" x14ac:dyDescent="0.25">
      <c r="A38" s="39" t="s">
        <v>57</v>
      </c>
      <c r="B38" s="23" t="s">
        <v>107</v>
      </c>
      <c r="C38" s="65" t="s">
        <v>21</v>
      </c>
      <c r="D38" s="66"/>
      <c r="E38" s="67"/>
      <c r="F38" s="31">
        <v>1470</v>
      </c>
      <c r="G38" s="31">
        <v>1470</v>
      </c>
      <c r="H38" s="31">
        <v>1470</v>
      </c>
      <c r="I38" s="31">
        <v>0</v>
      </c>
      <c r="J38" s="31">
        <f t="shared" si="8"/>
        <v>-1470</v>
      </c>
      <c r="K38" s="42">
        <v>0</v>
      </c>
      <c r="L38" s="31">
        <v>0</v>
      </c>
      <c r="M38" s="43">
        <f t="shared" si="5"/>
        <v>0</v>
      </c>
      <c r="N38" s="31">
        <v>0</v>
      </c>
      <c r="O38" s="31">
        <v>0</v>
      </c>
      <c r="P38" s="31">
        <v>0</v>
      </c>
      <c r="Q38" s="31">
        <v>0</v>
      </c>
    </row>
    <row r="39" spans="1:17" s="85" customFormat="1" ht="54.75" customHeight="1" x14ac:dyDescent="0.25">
      <c r="A39" s="39" t="s">
        <v>58</v>
      </c>
      <c r="B39" s="20" t="s">
        <v>85</v>
      </c>
      <c r="C39" s="65" t="s">
        <v>21</v>
      </c>
      <c r="D39" s="86"/>
      <c r="E39" s="87"/>
      <c r="F39" s="34">
        <v>20000</v>
      </c>
      <c r="G39" s="34">
        <v>20000</v>
      </c>
      <c r="H39" s="34">
        <v>20000</v>
      </c>
      <c r="I39" s="34">
        <v>17963.400000000001</v>
      </c>
      <c r="J39" s="31">
        <f t="shared" si="8"/>
        <v>-2036.5999999999985</v>
      </c>
      <c r="K39" s="42">
        <v>100</v>
      </c>
      <c r="L39" s="34">
        <v>0</v>
      </c>
      <c r="M39" s="43">
        <f t="shared" si="5"/>
        <v>100</v>
      </c>
      <c r="N39" s="34">
        <v>0</v>
      </c>
      <c r="O39" s="34">
        <v>16963.400000000001</v>
      </c>
      <c r="P39" s="34">
        <v>1000</v>
      </c>
      <c r="Q39" s="34">
        <v>0</v>
      </c>
    </row>
    <row r="40" spans="1:17" s="85" customFormat="1" ht="74.25" customHeight="1" x14ac:dyDescent="0.25">
      <c r="A40" s="39" t="s">
        <v>59</v>
      </c>
      <c r="B40" s="20" t="s">
        <v>83</v>
      </c>
      <c r="C40" s="65" t="s">
        <v>21</v>
      </c>
      <c r="D40" s="86"/>
      <c r="E40" s="87"/>
      <c r="F40" s="34">
        <v>28650</v>
      </c>
      <c r="G40" s="34">
        <v>28650</v>
      </c>
      <c r="H40" s="34">
        <v>28650</v>
      </c>
      <c r="I40" s="34">
        <v>28650</v>
      </c>
      <c r="J40" s="31">
        <f t="shared" si="8"/>
        <v>0</v>
      </c>
      <c r="K40" s="42">
        <v>0</v>
      </c>
      <c r="L40" s="34">
        <v>0</v>
      </c>
      <c r="M40" s="43">
        <f t="shared" si="5"/>
        <v>0</v>
      </c>
      <c r="N40" s="34">
        <v>28500</v>
      </c>
      <c r="O40" s="34">
        <v>0</v>
      </c>
      <c r="P40" s="34">
        <v>150</v>
      </c>
      <c r="Q40" s="34">
        <v>0</v>
      </c>
    </row>
    <row r="41" spans="1:17" s="85" customFormat="1" ht="40.5" customHeight="1" x14ac:dyDescent="0.25">
      <c r="A41" s="39" t="s">
        <v>62</v>
      </c>
      <c r="B41" s="20" t="s">
        <v>81</v>
      </c>
      <c r="C41" s="65" t="s">
        <v>21</v>
      </c>
      <c r="D41" s="86"/>
      <c r="E41" s="87"/>
      <c r="F41" s="34">
        <v>1300</v>
      </c>
      <c r="G41" s="34">
        <v>1300</v>
      </c>
      <c r="H41" s="34">
        <v>1300</v>
      </c>
      <c r="I41" s="34">
        <v>1279.8499999999999</v>
      </c>
      <c r="J41" s="31">
        <f>I41-H41</f>
        <v>-20.150000000000091</v>
      </c>
      <c r="K41" s="42">
        <v>100</v>
      </c>
      <c r="L41" s="88">
        <v>0</v>
      </c>
      <c r="M41" s="43">
        <f t="shared" si="5"/>
        <v>100</v>
      </c>
      <c r="N41" s="34">
        <v>0</v>
      </c>
      <c r="O41" s="34">
        <v>0</v>
      </c>
      <c r="P41" s="34">
        <v>1279.8499999999999</v>
      </c>
      <c r="Q41" s="34">
        <v>0</v>
      </c>
    </row>
    <row r="42" spans="1:17" s="85" customFormat="1" ht="32.25" customHeight="1" x14ac:dyDescent="0.25">
      <c r="A42" s="39" t="s">
        <v>64</v>
      </c>
      <c r="B42" s="20" t="s">
        <v>80</v>
      </c>
      <c r="C42" s="65" t="s">
        <v>21</v>
      </c>
      <c r="D42" s="86"/>
      <c r="E42" s="87"/>
      <c r="F42" s="34">
        <v>5051.6000000000004</v>
      </c>
      <c r="G42" s="34">
        <v>5437.4</v>
      </c>
      <c r="H42" s="34">
        <v>5437.4</v>
      </c>
      <c r="I42" s="34">
        <v>4323.8999999999996</v>
      </c>
      <c r="J42" s="34">
        <v>0</v>
      </c>
      <c r="K42" s="42">
        <v>100</v>
      </c>
      <c r="L42" s="34">
        <v>0</v>
      </c>
      <c r="M42" s="43">
        <v>100</v>
      </c>
      <c r="N42" s="34">
        <v>0</v>
      </c>
      <c r="O42" s="34">
        <v>0</v>
      </c>
      <c r="P42" s="34">
        <v>4323.8999999999996</v>
      </c>
      <c r="Q42" s="34">
        <v>0</v>
      </c>
    </row>
    <row r="43" spans="1:17" s="85" customFormat="1" ht="36.75" customHeight="1" x14ac:dyDescent="0.25">
      <c r="A43" s="39" t="s">
        <v>65</v>
      </c>
      <c r="B43" s="20" t="s">
        <v>71</v>
      </c>
      <c r="C43" s="65" t="s">
        <v>21</v>
      </c>
      <c r="D43" s="86"/>
      <c r="E43" s="87"/>
      <c r="F43" s="34">
        <v>27000.870999999999</v>
      </c>
      <c r="G43" s="34">
        <v>27000.870999999999</v>
      </c>
      <c r="H43" s="34">
        <v>27000.9</v>
      </c>
      <c r="I43" s="34">
        <v>23590.2</v>
      </c>
      <c r="J43" s="34">
        <f t="shared" si="8"/>
        <v>-3410.7000000000007</v>
      </c>
      <c r="K43" s="42">
        <v>100</v>
      </c>
      <c r="L43" s="34">
        <v>0</v>
      </c>
      <c r="M43" s="43">
        <v>100</v>
      </c>
      <c r="N43" s="34">
        <v>0</v>
      </c>
      <c r="O43" s="34">
        <v>23590.2</v>
      </c>
      <c r="P43" s="34">
        <v>0</v>
      </c>
      <c r="Q43" s="34">
        <v>0</v>
      </c>
    </row>
    <row r="44" spans="1:17" s="51" customFormat="1" ht="27" customHeight="1" x14ac:dyDescent="0.25">
      <c r="A44" s="38" t="s">
        <v>30</v>
      </c>
      <c r="B44" s="21" t="s">
        <v>33</v>
      </c>
      <c r="C44" s="63"/>
      <c r="D44" s="63">
        <f t="shared" ref="D44:Q44" si="9">SUM(D45)</f>
        <v>0</v>
      </c>
      <c r="E44" s="63">
        <f t="shared" si="9"/>
        <v>0</v>
      </c>
      <c r="F44" s="30">
        <f t="shared" si="9"/>
        <v>31066.7</v>
      </c>
      <c r="G44" s="30">
        <f t="shared" si="9"/>
        <v>62927.7</v>
      </c>
      <c r="H44" s="30">
        <f t="shared" si="9"/>
        <v>62927.7</v>
      </c>
      <c r="I44" s="30">
        <f t="shared" si="9"/>
        <v>59970</v>
      </c>
      <c r="J44" s="95">
        <f t="shared" si="8"/>
        <v>-2957.6999999999971</v>
      </c>
      <c r="K44" s="58"/>
      <c r="L44" s="30">
        <f t="shared" si="9"/>
        <v>0</v>
      </c>
      <c r="M44" s="29"/>
      <c r="N44" s="30">
        <f t="shared" si="9"/>
        <v>34896.5</v>
      </c>
      <c r="O44" s="30">
        <f t="shared" si="9"/>
        <v>19319</v>
      </c>
      <c r="P44" s="30">
        <f t="shared" si="9"/>
        <v>5754.5</v>
      </c>
      <c r="Q44" s="30">
        <f t="shared" si="9"/>
        <v>0</v>
      </c>
    </row>
    <row r="45" spans="1:17" s="85" customFormat="1" ht="31.5" customHeight="1" x14ac:dyDescent="0.25">
      <c r="A45" s="39" t="s">
        <v>60</v>
      </c>
      <c r="B45" s="20" t="s">
        <v>35</v>
      </c>
      <c r="C45" s="65" t="s">
        <v>25</v>
      </c>
      <c r="D45" s="66"/>
      <c r="E45" s="67"/>
      <c r="F45" s="31">
        <v>31066.7</v>
      </c>
      <c r="G45" s="31">
        <v>62927.7</v>
      </c>
      <c r="H45" s="31">
        <v>62927.7</v>
      </c>
      <c r="I45" s="31">
        <v>59970</v>
      </c>
      <c r="J45" s="34">
        <f t="shared" si="8"/>
        <v>-2957.6999999999971</v>
      </c>
      <c r="K45" s="66">
        <v>95.3</v>
      </c>
      <c r="L45" s="31">
        <v>0</v>
      </c>
      <c r="M45" s="84">
        <f t="shared" si="5"/>
        <v>95.3</v>
      </c>
      <c r="N45" s="31">
        <v>34896.5</v>
      </c>
      <c r="O45" s="31">
        <v>19319</v>
      </c>
      <c r="P45" s="31">
        <v>5754.5</v>
      </c>
      <c r="Q45" s="31">
        <v>0</v>
      </c>
    </row>
    <row r="46" spans="1:17" s="51" customFormat="1" ht="30.75" customHeight="1" x14ac:dyDescent="0.25">
      <c r="A46" s="52"/>
      <c r="B46" s="21" t="s">
        <v>15</v>
      </c>
      <c r="C46" s="22"/>
      <c r="D46" s="53">
        <v>0</v>
      </c>
      <c r="E46" s="54"/>
      <c r="F46" s="32">
        <f t="shared" ref="F46:Q46" si="10">F9+F11+F13+F25+F34+F44</f>
        <v>132575.571</v>
      </c>
      <c r="G46" s="32">
        <f t="shared" si="10"/>
        <v>164024.67099999997</v>
      </c>
      <c r="H46" s="32">
        <f t="shared" si="10"/>
        <v>161968.5</v>
      </c>
      <c r="I46" s="32">
        <f t="shared" si="10"/>
        <v>151978.83064</v>
      </c>
      <c r="J46" s="32">
        <f t="shared" si="10"/>
        <v>-10339.869359999997</v>
      </c>
      <c r="K46" s="32">
        <f t="shared" si="10"/>
        <v>0</v>
      </c>
      <c r="L46" s="32">
        <f t="shared" si="10"/>
        <v>0</v>
      </c>
      <c r="M46" s="32">
        <f t="shared" si="10"/>
        <v>0</v>
      </c>
      <c r="N46" s="32">
        <f t="shared" si="10"/>
        <v>63396.5</v>
      </c>
      <c r="O46" s="32">
        <f t="shared" si="10"/>
        <v>59872.600000000006</v>
      </c>
      <c r="P46" s="32">
        <f t="shared" si="10"/>
        <v>28709.730499999998</v>
      </c>
      <c r="Q46" s="32">
        <f t="shared" si="10"/>
        <v>0</v>
      </c>
    </row>
    <row r="47" spans="1:17" s="89" customFormat="1" ht="11.25" x14ac:dyDescent="0.2">
      <c r="A47" s="35"/>
      <c r="B47" s="24"/>
      <c r="C47" s="24"/>
      <c r="D47" s="35"/>
      <c r="E47" s="35"/>
      <c r="F47" s="35"/>
      <c r="G47" s="35"/>
      <c r="H47" s="35"/>
      <c r="I47" s="35"/>
      <c r="J47" s="35"/>
      <c r="K47" s="60"/>
      <c r="L47" s="35"/>
      <c r="M47" s="35"/>
      <c r="N47" s="35"/>
      <c r="O47" s="35"/>
    </row>
    <row r="48" spans="1:17" s="89" customFormat="1" ht="11.25" x14ac:dyDescent="0.2">
      <c r="A48" s="35"/>
      <c r="B48" s="24"/>
      <c r="C48" s="24"/>
      <c r="D48" s="35"/>
      <c r="E48" s="35"/>
      <c r="F48" s="35"/>
      <c r="G48" s="35"/>
      <c r="H48" s="35"/>
      <c r="I48" s="35"/>
      <c r="J48" s="35"/>
      <c r="K48" s="60"/>
      <c r="L48" s="35"/>
      <c r="M48" s="35"/>
      <c r="N48" s="35"/>
      <c r="O48" s="35"/>
    </row>
    <row r="49" spans="1:12" s="36" customFormat="1" x14ac:dyDescent="0.25">
      <c r="B49" s="25"/>
      <c r="C49" s="90"/>
      <c r="K49" s="61"/>
    </row>
    <row r="50" spans="1:12" s="27" customFormat="1" ht="26.25" customHeight="1" x14ac:dyDescent="0.25">
      <c r="A50" s="96" t="s">
        <v>61</v>
      </c>
      <c r="B50" s="96"/>
      <c r="C50" s="96"/>
      <c r="D50" s="96"/>
      <c r="E50" s="96"/>
      <c r="F50" s="96"/>
      <c r="G50" s="96"/>
      <c r="H50" s="96"/>
      <c r="K50" s="55"/>
      <c r="L50" s="44" t="s">
        <v>98</v>
      </c>
    </row>
  </sheetData>
  <mergeCells count="15">
    <mergeCell ref="A50:H50"/>
    <mergeCell ref="M1:Q1"/>
    <mergeCell ref="B3:Q3"/>
    <mergeCell ref="B4:Q4"/>
    <mergeCell ref="A6:A7"/>
    <mergeCell ref="B6:B7"/>
    <mergeCell ref="C6:C7"/>
    <mergeCell ref="F6:F7"/>
    <mergeCell ref="G6:H6"/>
    <mergeCell ref="I6:I7"/>
    <mergeCell ref="J6:J7"/>
    <mergeCell ref="K6:K7"/>
    <mergeCell ref="L6:L7"/>
    <mergeCell ref="M6:M7"/>
    <mergeCell ref="N6:Q6"/>
  </mergeCells>
  <pageMargins left="0.59055118110236227" right="0.59055118110236227" top="0.94488188976377963" bottom="0.3937007874015748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zoomScale="80" zoomScaleNormal="80" workbookViewId="0">
      <pane ySplit="7" topLeftCell="A18" activePane="bottomLeft" state="frozen"/>
      <selection pane="bottomLeft" activeCell="C45" sqref="C45"/>
    </sheetView>
  </sheetViews>
  <sheetFormatPr defaultRowHeight="15" x14ac:dyDescent="0.25"/>
  <cols>
    <col min="1" max="1" width="4" style="2" customWidth="1"/>
    <col min="2" max="2" width="70.7109375" style="25" customWidth="1"/>
    <col min="3" max="3" width="16.28515625" style="4" customWidth="1"/>
    <col min="4" max="4" width="7.28515625" style="2" hidden="1" customWidth="1"/>
    <col min="5" max="5" width="6.28515625" style="2" hidden="1" customWidth="1"/>
    <col min="6" max="6" width="10.140625" style="2" customWidth="1"/>
    <col min="7" max="7" width="10" style="2" customWidth="1"/>
    <col min="8" max="8" width="8.42578125" style="2" customWidth="1"/>
    <col min="9" max="9" width="13" style="2" customWidth="1"/>
    <col min="10" max="10" width="10.140625" style="2" customWidth="1"/>
    <col min="11" max="11" width="7.85546875" style="61" customWidth="1"/>
    <col min="12" max="12" width="8" style="36" customWidth="1"/>
    <col min="13" max="13" width="8.85546875" style="36" customWidth="1"/>
    <col min="14" max="15" width="10" style="2" customWidth="1"/>
    <col min="16" max="16" width="9.85546875" style="2" customWidth="1"/>
    <col min="17" max="17" width="8.7109375" style="2" customWidth="1"/>
    <col min="18" max="19" width="9.140625" style="2"/>
  </cols>
  <sheetData>
    <row r="1" spans="1:19" x14ac:dyDescent="0.25">
      <c r="A1" s="1"/>
      <c r="B1" s="16"/>
      <c r="C1" s="3"/>
      <c r="D1" s="1"/>
      <c r="E1" s="1"/>
      <c r="F1" s="1"/>
      <c r="G1" s="1"/>
      <c r="H1" s="1"/>
      <c r="I1" s="1"/>
      <c r="J1" s="1"/>
      <c r="K1" s="55"/>
      <c r="L1" s="27"/>
      <c r="M1" s="97" t="s">
        <v>0</v>
      </c>
      <c r="N1" s="97"/>
      <c r="O1" s="97"/>
      <c r="P1" s="98"/>
      <c r="Q1" s="98"/>
    </row>
    <row r="2" spans="1:19" ht="17.25" customHeight="1" x14ac:dyDescent="0.25">
      <c r="A2" s="1"/>
      <c r="B2" s="16"/>
      <c r="C2" s="3"/>
      <c r="D2" s="1"/>
      <c r="E2" s="1"/>
      <c r="F2" s="1"/>
      <c r="G2" s="1"/>
      <c r="H2" s="1"/>
      <c r="I2" s="1"/>
      <c r="J2" s="1"/>
      <c r="K2" s="55"/>
      <c r="L2" s="27"/>
      <c r="M2" s="27"/>
      <c r="N2" s="1"/>
      <c r="O2" s="1"/>
    </row>
    <row r="3" spans="1:19" ht="18.75" x14ac:dyDescent="0.3">
      <c r="A3" s="1"/>
      <c r="B3" s="99" t="s">
        <v>1</v>
      </c>
      <c r="C3" s="99"/>
      <c r="D3" s="99"/>
      <c r="E3" s="99"/>
      <c r="F3" s="99"/>
      <c r="G3" s="99"/>
      <c r="H3" s="99"/>
      <c r="I3" s="99"/>
      <c r="J3" s="99"/>
      <c r="K3" s="99"/>
      <c r="L3" s="99"/>
      <c r="M3" s="99"/>
      <c r="N3" s="99"/>
      <c r="O3" s="99"/>
      <c r="P3" s="99"/>
      <c r="Q3" s="99"/>
    </row>
    <row r="4" spans="1:19" ht="20.25" customHeight="1" x14ac:dyDescent="0.3">
      <c r="A4" s="1"/>
      <c r="B4" s="100" t="s">
        <v>97</v>
      </c>
      <c r="C4" s="101"/>
      <c r="D4" s="101"/>
      <c r="E4" s="101"/>
      <c r="F4" s="101"/>
      <c r="G4" s="101"/>
      <c r="H4" s="101"/>
      <c r="I4" s="101"/>
      <c r="J4" s="101"/>
      <c r="K4" s="101"/>
      <c r="L4" s="101"/>
      <c r="M4" s="101"/>
      <c r="N4" s="101"/>
      <c r="O4" s="101"/>
      <c r="P4" s="101"/>
      <c r="Q4" s="101"/>
    </row>
    <row r="5" spans="1:19" ht="20.25" x14ac:dyDescent="0.3">
      <c r="A5" s="1"/>
      <c r="B5" s="17"/>
      <c r="C5" s="8"/>
      <c r="D5" s="9"/>
      <c r="E5" s="15"/>
      <c r="F5" s="15"/>
      <c r="G5" s="15"/>
      <c r="H5" s="15"/>
      <c r="I5" s="15"/>
      <c r="J5" s="15"/>
      <c r="K5" s="56"/>
      <c r="L5" s="28"/>
      <c r="M5" s="28"/>
      <c r="N5" s="9"/>
      <c r="O5" s="1"/>
      <c r="Q5" s="40" t="s">
        <v>17</v>
      </c>
    </row>
    <row r="6" spans="1:19" s="14" customFormat="1" ht="24.75" customHeight="1" x14ac:dyDescent="0.25">
      <c r="A6" s="102" t="s">
        <v>2</v>
      </c>
      <c r="B6" s="104" t="s">
        <v>3</v>
      </c>
      <c r="C6" s="102" t="s">
        <v>4</v>
      </c>
      <c r="D6" s="7"/>
      <c r="E6" s="7"/>
      <c r="F6" s="102" t="s">
        <v>100</v>
      </c>
      <c r="G6" s="106" t="s">
        <v>5</v>
      </c>
      <c r="H6" s="107"/>
      <c r="I6" s="102" t="s">
        <v>8</v>
      </c>
      <c r="J6" s="102" t="s">
        <v>9</v>
      </c>
      <c r="K6" s="108" t="s">
        <v>16</v>
      </c>
      <c r="L6" s="104" t="s">
        <v>20</v>
      </c>
      <c r="M6" s="104" t="s">
        <v>99</v>
      </c>
      <c r="N6" s="111" t="s">
        <v>10</v>
      </c>
      <c r="O6" s="112"/>
      <c r="P6" s="112"/>
      <c r="Q6" s="113"/>
      <c r="R6" s="13"/>
      <c r="S6" s="13"/>
    </row>
    <row r="7" spans="1:19" s="5" customFormat="1" ht="105.75" customHeight="1" x14ac:dyDescent="0.25">
      <c r="A7" s="103"/>
      <c r="B7" s="105"/>
      <c r="C7" s="103"/>
      <c r="D7" s="11"/>
      <c r="E7" s="11"/>
      <c r="F7" s="103"/>
      <c r="G7" s="11" t="s">
        <v>6</v>
      </c>
      <c r="H7" s="11" t="s">
        <v>7</v>
      </c>
      <c r="I7" s="103"/>
      <c r="J7" s="103"/>
      <c r="K7" s="109"/>
      <c r="L7" s="110"/>
      <c r="M7" s="110"/>
      <c r="N7" s="11" t="s">
        <v>11</v>
      </c>
      <c r="O7" s="11" t="s">
        <v>12</v>
      </c>
      <c r="P7" s="11" t="s">
        <v>13</v>
      </c>
      <c r="Q7" s="11" t="s">
        <v>14</v>
      </c>
      <c r="R7" s="10"/>
      <c r="S7" s="10"/>
    </row>
    <row r="8" spans="1:19" s="6" customFormat="1" ht="10.5" customHeight="1" x14ac:dyDescent="0.2">
      <c r="A8" s="37">
        <v>1</v>
      </c>
      <c r="B8" s="18">
        <v>2</v>
      </c>
      <c r="C8" s="11">
        <v>3</v>
      </c>
      <c r="D8" s="11">
        <v>4</v>
      </c>
      <c r="E8" s="11">
        <v>5</v>
      </c>
      <c r="F8" s="11">
        <v>4</v>
      </c>
      <c r="G8" s="11">
        <v>5</v>
      </c>
      <c r="H8" s="11">
        <v>6</v>
      </c>
      <c r="I8" s="11">
        <v>7</v>
      </c>
      <c r="J8" s="11">
        <v>8</v>
      </c>
      <c r="K8" s="62">
        <v>9</v>
      </c>
      <c r="L8" s="26">
        <v>10</v>
      </c>
      <c r="M8" s="26">
        <v>11</v>
      </c>
      <c r="N8" s="11">
        <v>12</v>
      </c>
      <c r="O8" s="11">
        <v>13</v>
      </c>
      <c r="P8" s="11">
        <v>14</v>
      </c>
      <c r="Q8" s="11">
        <v>15</v>
      </c>
      <c r="R8" s="12"/>
      <c r="S8" s="12"/>
    </row>
    <row r="9" spans="1:19" s="64" customFormat="1" ht="21" customHeight="1" x14ac:dyDescent="0.2">
      <c r="A9" s="38" t="s">
        <v>36</v>
      </c>
      <c r="B9" s="19" t="s">
        <v>23</v>
      </c>
      <c r="C9" s="63"/>
      <c r="D9" s="63">
        <f t="shared" ref="D9" si="0">SUM(D10)</f>
        <v>0</v>
      </c>
      <c r="E9" s="63">
        <f t="shared" ref="E9" si="1">SUM(E10)</f>
        <v>0</v>
      </c>
      <c r="F9" s="30">
        <f>SUM(F10)+F11+F12</f>
        <v>74275.100000000006</v>
      </c>
      <c r="G9" s="30">
        <f t="shared" ref="G9:J9" si="2">SUM(G10)+G11+G12</f>
        <v>67775.100000000006</v>
      </c>
      <c r="H9" s="30">
        <f t="shared" si="2"/>
        <v>0</v>
      </c>
      <c r="I9" s="30">
        <f t="shared" si="2"/>
        <v>0</v>
      </c>
      <c r="J9" s="30">
        <f t="shared" si="2"/>
        <v>0</v>
      </c>
      <c r="K9" s="57"/>
      <c r="L9" s="30">
        <f t="shared" ref="L9" si="3">SUM(L10)</f>
        <v>0</v>
      </c>
      <c r="M9" s="29"/>
      <c r="N9" s="30">
        <f>N10+N11+N12</f>
        <v>0</v>
      </c>
      <c r="O9" s="30">
        <f t="shared" ref="O9:Q9" si="4">O10+O11+O12</f>
        <v>0</v>
      </c>
      <c r="P9" s="30">
        <f t="shared" si="4"/>
        <v>0</v>
      </c>
      <c r="Q9" s="30">
        <f t="shared" si="4"/>
        <v>0</v>
      </c>
    </row>
    <row r="10" spans="1:19" s="68" customFormat="1" ht="34.5" customHeight="1" x14ac:dyDescent="0.2">
      <c r="A10" s="39" t="s">
        <v>34</v>
      </c>
      <c r="B10" s="20" t="s">
        <v>67</v>
      </c>
      <c r="C10" s="65" t="s">
        <v>21</v>
      </c>
      <c r="D10" s="66"/>
      <c r="E10" s="67"/>
      <c r="F10" s="31">
        <v>6500</v>
      </c>
      <c r="G10" s="31">
        <v>0</v>
      </c>
      <c r="H10" s="31">
        <v>0</v>
      </c>
      <c r="I10" s="31">
        <v>0</v>
      </c>
      <c r="J10" s="31">
        <v>0</v>
      </c>
      <c r="K10" s="42">
        <v>0</v>
      </c>
      <c r="L10" s="31">
        <v>0</v>
      </c>
      <c r="M10" s="43">
        <f t="shared" ref="M10:M54" si="5">K10</f>
        <v>0</v>
      </c>
      <c r="N10" s="31">
        <v>0</v>
      </c>
      <c r="O10" s="31">
        <v>0</v>
      </c>
      <c r="P10" s="31">
        <v>0</v>
      </c>
      <c r="Q10" s="31">
        <v>0</v>
      </c>
    </row>
    <row r="11" spans="1:19" s="68" customFormat="1" ht="28.5" customHeight="1" x14ac:dyDescent="0.2">
      <c r="A11" s="39" t="s">
        <v>18</v>
      </c>
      <c r="B11" s="20" t="s">
        <v>94</v>
      </c>
      <c r="C11" s="65" t="s">
        <v>21</v>
      </c>
      <c r="D11" s="66"/>
      <c r="E11" s="67"/>
      <c r="F11" s="31">
        <v>16943.8</v>
      </c>
      <c r="G11" s="31">
        <v>16943.8</v>
      </c>
      <c r="H11" s="34">
        <v>0</v>
      </c>
      <c r="I11" s="34">
        <v>0</v>
      </c>
      <c r="J11" s="34">
        <v>0</v>
      </c>
      <c r="K11" s="42">
        <v>0</v>
      </c>
      <c r="L11" s="34">
        <v>0</v>
      </c>
      <c r="M11" s="43">
        <f t="shared" si="5"/>
        <v>0</v>
      </c>
      <c r="N11" s="34">
        <v>0</v>
      </c>
      <c r="O11" s="34">
        <v>0</v>
      </c>
      <c r="P11" s="34">
        <v>0</v>
      </c>
      <c r="Q11" s="34">
        <v>0</v>
      </c>
    </row>
    <row r="12" spans="1:19" s="68" customFormat="1" ht="28.5" customHeight="1" x14ac:dyDescent="0.2">
      <c r="A12" s="39" t="s">
        <v>19</v>
      </c>
      <c r="B12" s="20" t="s">
        <v>95</v>
      </c>
      <c r="C12" s="65" t="s">
        <v>21</v>
      </c>
      <c r="D12" s="66"/>
      <c r="E12" s="67"/>
      <c r="F12" s="31">
        <v>50831.3</v>
      </c>
      <c r="G12" s="31">
        <v>50831.3</v>
      </c>
      <c r="H12" s="34">
        <v>0</v>
      </c>
      <c r="I12" s="34">
        <v>0</v>
      </c>
      <c r="J12" s="34">
        <v>0</v>
      </c>
      <c r="K12" s="42">
        <v>0</v>
      </c>
      <c r="L12" s="34">
        <v>0</v>
      </c>
      <c r="M12" s="43">
        <f t="shared" si="5"/>
        <v>0</v>
      </c>
      <c r="N12" s="34">
        <v>0</v>
      </c>
      <c r="O12" s="34">
        <v>0</v>
      </c>
      <c r="P12" s="34">
        <v>0</v>
      </c>
      <c r="Q12" s="34">
        <v>0</v>
      </c>
    </row>
    <row r="13" spans="1:19" s="64" customFormat="1" ht="26.25" customHeight="1" x14ac:dyDescent="0.2">
      <c r="A13" s="38" t="s">
        <v>37</v>
      </c>
      <c r="B13" s="21" t="s">
        <v>27</v>
      </c>
      <c r="C13" s="69"/>
      <c r="D13" s="53"/>
      <c r="E13" s="54"/>
      <c r="F13" s="32">
        <f>SUM(F14)</f>
        <v>700</v>
      </c>
      <c r="G13" s="32">
        <v>3200</v>
      </c>
      <c r="H13" s="30">
        <f t="shared" ref="H13" si="6">SUM(H14)</f>
        <v>0</v>
      </c>
      <c r="I13" s="30">
        <f t="shared" ref="I13" si="7">SUM(I14)</f>
        <v>0</v>
      </c>
      <c r="J13" s="30">
        <f t="shared" ref="J13" si="8">SUM(J14)</f>
        <v>0</v>
      </c>
      <c r="K13" s="42">
        <v>0</v>
      </c>
      <c r="L13" s="30">
        <v>0</v>
      </c>
      <c r="M13" s="29"/>
      <c r="N13" s="30">
        <f t="shared" ref="N13" si="9">SUM(N14)</f>
        <v>0</v>
      </c>
      <c r="O13" s="30">
        <f t="shared" ref="O13" si="10">SUM(O14)</f>
        <v>0</v>
      </c>
      <c r="P13" s="30">
        <f t="shared" ref="P13" si="11">SUM(P14)</f>
        <v>0</v>
      </c>
      <c r="Q13" s="30">
        <f t="shared" ref="Q13" si="12">SUM(Q14)</f>
        <v>0</v>
      </c>
    </row>
    <row r="14" spans="1:19" s="68" customFormat="1" ht="27.75" customHeight="1" x14ac:dyDescent="0.2">
      <c r="A14" s="39" t="s">
        <v>38</v>
      </c>
      <c r="B14" s="20" t="s">
        <v>29</v>
      </c>
      <c r="C14" s="65" t="s">
        <v>25</v>
      </c>
      <c r="D14" s="66"/>
      <c r="E14" s="67"/>
      <c r="F14" s="31">
        <v>700</v>
      </c>
      <c r="G14" s="31">
        <v>700</v>
      </c>
      <c r="H14" s="31">
        <v>0</v>
      </c>
      <c r="I14" s="31">
        <v>0</v>
      </c>
      <c r="J14" s="31">
        <v>0</v>
      </c>
      <c r="K14" s="42">
        <v>0</v>
      </c>
      <c r="L14" s="31">
        <v>0</v>
      </c>
      <c r="M14" s="43">
        <v>0</v>
      </c>
      <c r="N14" s="31">
        <v>0</v>
      </c>
      <c r="O14" s="31">
        <v>0</v>
      </c>
      <c r="P14" s="31">
        <v>0</v>
      </c>
      <c r="Q14" s="31">
        <v>0</v>
      </c>
    </row>
    <row r="15" spans="1:19" s="68" customFormat="1" ht="15.75" customHeight="1" x14ac:dyDescent="0.2">
      <c r="A15" s="38" t="s">
        <v>39</v>
      </c>
      <c r="B15" s="21" t="s">
        <v>31</v>
      </c>
      <c r="C15" s="69"/>
      <c r="D15" s="53"/>
      <c r="E15" s="54"/>
      <c r="F15" s="32">
        <f>SUM(F16)</f>
        <v>477.3</v>
      </c>
      <c r="G15" s="32">
        <f t="shared" ref="G15" si="13">SUM(G16)</f>
        <v>240</v>
      </c>
      <c r="H15" s="32">
        <f t="shared" ref="H15" si="14">SUM(H16)</f>
        <v>0</v>
      </c>
      <c r="I15" s="32">
        <f t="shared" ref="I15" si="15">SUM(I16)</f>
        <v>0</v>
      </c>
      <c r="J15" s="32">
        <f>SUM(J16)</f>
        <v>0</v>
      </c>
      <c r="K15" s="41"/>
      <c r="L15" s="32">
        <f t="shared" ref="L15" si="16">SUM(L16)</f>
        <v>0</v>
      </c>
      <c r="M15" s="29"/>
      <c r="N15" s="32">
        <f>N16</f>
        <v>0</v>
      </c>
      <c r="O15" s="32">
        <f t="shared" ref="O15:Q15" si="17">O16</f>
        <v>0</v>
      </c>
      <c r="P15" s="32">
        <f t="shared" si="17"/>
        <v>0</v>
      </c>
      <c r="Q15" s="32">
        <f t="shared" si="17"/>
        <v>0</v>
      </c>
    </row>
    <row r="16" spans="1:19" s="68" customFormat="1" ht="27" customHeight="1" x14ac:dyDescent="0.2">
      <c r="A16" s="39" t="s">
        <v>40</v>
      </c>
      <c r="B16" s="20" t="s">
        <v>32</v>
      </c>
      <c r="C16" s="65" t="s">
        <v>25</v>
      </c>
      <c r="D16" s="66"/>
      <c r="E16" s="67"/>
      <c r="F16" s="31">
        <v>477.3</v>
      </c>
      <c r="G16" s="31">
        <v>240</v>
      </c>
      <c r="H16" s="31">
        <v>0</v>
      </c>
      <c r="I16" s="31">
        <v>0</v>
      </c>
      <c r="J16" s="31">
        <f>H16-I16</f>
        <v>0</v>
      </c>
      <c r="K16" s="42">
        <v>0</v>
      </c>
      <c r="L16" s="31">
        <v>0</v>
      </c>
      <c r="M16" s="43">
        <f t="shared" si="5"/>
        <v>0</v>
      </c>
      <c r="N16" s="31">
        <v>0</v>
      </c>
      <c r="O16" s="31">
        <v>0</v>
      </c>
      <c r="P16" s="31">
        <v>0</v>
      </c>
      <c r="Q16" s="31">
        <v>0</v>
      </c>
    </row>
    <row r="17" spans="1:17" s="64" customFormat="1" ht="28.5" customHeight="1" x14ac:dyDescent="0.2">
      <c r="A17" s="38" t="s">
        <v>41</v>
      </c>
      <c r="B17" s="22" t="s">
        <v>51</v>
      </c>
      <c r="C17" s="69"/>
      <c r="D17" s="53">
        <v>0</v>
      </c>
      <c r="E17" s="54">
        <v>0</v>
      </c>
      <c r="F17" s="32">
        <f>SUM(F18:F29)</f>
        <v>5337.2</v>
      </c>
      <c r="G17" s="32">
        <f>SUM(G18:G29)</f>
        <v>6098.2</v>
      </c>
      <c r="H17" s="32">
        <f>SUM(H18:H29)</f>
        <v>817.1</v>
      </c>
      <c r="I17" s="32">
        <f t="shared" ref="I17:Q17" si="18">SUM(I18:I29)</f>
        <v>817.1</v>
      </c>
      <c r="J17" s="32">
        <f t="shared" si="18"/>
        <v>0</v>
      </c>
      <c r="K17" s="58"/>
      <c r="L17" s="32">
        <f t="shared" si="18"/>
        <v>0</v>
      </c>
      <c r="M17" s="29"/>
      <c r="N17" s="32">
        <f t="shared" si="18"/>
        <v>0</v>
      </c>
      <c r="O17" s="32">
        <f t="shared" si="18"/>
        <v>0</v>
      </c>
      <c r="P17" s="32">
        <f>SUM(P18:P29)</f>
        <v>817.1</v>
      </c>
      <c r="Q17" s="32">
        <f t="shared" si="18"/>
        <v>0</v>
      </c>
    </row>
    <row r="18" spans="1:17" s="68" customFormat="1" ht="99.75" customHeight="1" x14ac:dyDescent="0.2">
      <c r="A18" s="39" t="s">
        <v>42</v>
      </c>
      <c r="B18" s="70" t="s">
        <v>104</v>
      </c>
      <c r="C18" s="65" t="s">
        <v>21</v>
      </c>
      <c r="D18" s="66">
        <v>0</v>
      </c>
      <c r="E18" s="67">
        <v>0</v>
      </c>
      <c r="F18" s="31">
        <v>200</v>
      </c>
      <c r="G18" s="31">
        <v>200</v>
      </c>
      <c r="H18" s="31">
        <v>198.1</v>
      </c>
      <c r="I18" s="31">
        <v>198.1</v>
      </c>
      <c r="J18" s="31">
        <f>I18-H18</f>
        <v>0</v>
      </c>
      <c r="K18" s="42">
        <v>100</v>
      </c>
      <c r="L18" s="31">
        <v>0</v>
      </c>
      <c r="M18" s="43">
        <v>100</v>
      </c>
      <c r="N18" s="31">
        <v>0</v>
      </c>
      <c r="O18" s="31">
        <v>0</v>
      </c>
      <c r="P18" s="31">
        <v>198.1</v>
      </c>
      <c r="Q18" s="31">
        <v>0</v>
      </c>
    </row>
    <row r="19" spans="1:17" s="68" customFormat="1" ht="31.5" customHeight="1" x14ac:dyDescent="0.2">
      <c r="A19" s="39" t="s">
        <v>43</v>
      </c>
      <c r="B19" s="70" t="s">
        <v>103</v>
      </c>
      <c r="C19" s="65" t="s">
        <v>21</v>
      </c>
      <c r="D19" s="66"/>
      <c r="E19" s="67"/>
      <c r="F19" s="31">
        <v>671.1</v>
      </c>
      <c r="G19" s="31">
        <v>671.1</v>
      </c>
      <c r="H19" s="31">
        <v>0</v>
      </c>
      <c r="I19" s="31">
        <v>0</v>
      </c>
      <c r="J19" s="31">
        <v>0</v>
      </c>
      <c r="K19" s="42">
        <v>0</v>
      </c>
      <c r="L19" s="31">
        <v>0</v>
      </c>
      <c r="M19" s="43">
        <v>0</v>
      </c>
      <c r="N19" s="31">
        <v>0</v>
      </c>
      <c r="O19" s="31">
        <v>0</v>
      </c>
      <c r="P19" s="31">
        <v>0</v>
      </c>
      <c r="Q19" s="31">
        <v>0</v>
      </c>
    </row>
    <row r="20" spans="1:17" s="68" customFormat="1" ht="94.5" customHeight="1" x14ac:dyDescent="0.2">
      <c r="A20" s="39" t="s">
        <v>44</v>
      </c>
      <c r="B20" s="70" t="s">
        <v>102</v>
      </c>
      <c r="C20" s="65" t="s">
        <v>21</v>
      </c>
      <c r="D20" s="66"/>
      <c r="E20" s="67"/>
      <c r="F20" s="31">
        <v>2128.9</v>
      </c>
      <c r="G20" s="31">
        <v>2128.9</v>
      </c>
      <c r="H20" s="31">
        <v>0</v>
      </c>
      <c r="I20" s="31">
        <v>0</v>
      </c>
      <c r="J20" s="31">
        <v>0</v>
      </c>
      <c r="K20" s="42">
        <v>0</v>
      </c>
      <c r="L20" s="31">
        <v>0</v>
      </c>
      <c r="M20" s="43">
        <v>0</v>
      </c>
      <c r="N20" s="31">
        <v>0</v>
      </c>
      <c r="O20" s="31">
        <v>0</v>
      </c>
      <c r="P20" s="31">
        <v>0</v>
      </c>
      <c r="Q20" s="31">
        <v>0</v>
      </c>
    </row>
    <row r="21" spans="1:17" s="68" customFormat="1" ht="31.5" customHeight="1" x14ac:dyDescent="0.2">
      <c r="A21" s="39" t="s">
        <v>45</v>
      </c>
      <c r="B21" s="70" t="s">
        <v>68</v>
      </c>
      <c r="C21" s="65" t="s">
        <v>21</v>
      </c>
      <c r="D21" s="66">
        <v>0</v>
      </c>
      <c r="E21" s="67">
        <v>0</v>
      </c>
      <c r="F21" s="31">
        <v>1687.2</v>
      </c>
      <c r="G21" s="31">
        <v>1687.2</v>
      </c>
      <c r="H21" s="31">
        <v>0</v>
      </c>
      <c r="I21" s="31">
        <v>0</v>
      </c>
      <c r="J21" s="31">
        <f t="shared" ref="J21:J39" si="19">I21-H21</f>
        <v>0</v>
      </c>
      <c r="K21" s="42">
        <v>0</v>
      </c>
      <c r="L21" s="31">
        <v>0</v>
      </c>
      <c r="M21" s="43">
        <f t="shared" si="5"/>
        <v>0</v>
      </c>
      <c r="N21" s="31">
        <v>0</v>
      </c>
      <c r="O21" s="31">
        <v>0</v>
      </c>
      <c r="P21" s="31">
        <v>0</v>
      </c>
      <c r="Q21" s="31">
        <v>0</v>
      </c>
    </row>
    <row r="22" spans="1:17" s="68" customFormat="1" ht="29.25" customHeight="1" x14ac:dyDescent="0.2">
      <c r="A22" s="39" t="s">
        <v>46</v>
      </c>
      <c r="B22" s="23" t="s">
        <v>105</v>
      </c>
      <c r="C22" s="65" t="s">
        <v>21</v>
      </c>
      <c r="D22" s="66">
        <v>0</v>
      </c>
      <c r="E22" s="67">
        <v>0</v>
      </c>
      <c r="F22" s="31">
        <v>650</v>
      </c>
      <c r="G22" s="31">
        <v>650</v>
      </c>
      <c r="H22" s="31">
        <v>521</v>
      </c>
      <c r="I22" s="31">
        <v>521</v>
      </c>
      <c r="J22" s="31">
        <f t="shared" si="19"/>
        <v>0</v>
      </c>
      <c r="K22" s="42">
        <v>100</v>
      </c>
      <c r="L22" s="31">
        <v>0</v>
      </c>
      <c r="M22" s="71">
        <v>100</v>
      </c>
      <c r="N22" s="31">
        <v>0</v>
      </c>
      <c r="O22" s="31">
        <v>0</v>
      </c>
      <c r="P22" s="31">
        <v>521</v>
      </c>
      <c r="Q22" s="31">
        <v>0</v>
      </c>
    </row>
    <row r="23" spans="1:17" s="68" customFormat="1" ht="38.25" customHeight="1" x14ac:dyDescent="0.2">
      <c r="A23" s="39" t="s">
        <v>47</v>
      </c>
      <c r="B23" s="23" t="s">
        <v>91</v>
      </c>
      <c r="C23" s="65" t="s">
        <v>21</v>
      </c>
      <c r="D23" s="66"/>
      <c r="E23" s="67"/>
      <c r="F23" s="31">
        <v>0</v>
      </c>
      <c r="G23" s="31">
        <v>98</v>
      </c>
      <c r="H23" s="31">
        <v>98</v>
      </c>
      <c r="I23" s="31">
        <v>98</v>
      </c>
      <c r="J23" s="31">
        <v>0</v>
      </c>
      <c r="K23" s="42">
        <v>100</v>
      </c>
      <c r="L23" s="31">
        <v>0</v>
      </c>
      <c r="M23" s="43">
        <v>100</v>
      </c>
      <c r="N23" s="31">
        <v>0</v>
      </c>
      <c r="O23" s="31">
        <v>0</v>
      </c>
      <c r="P23" s="31">
        <v>98</v>
      </c>
      <c r="Q23" s="31">
        <v>0</v>
      </c>
    </row>
    <row r="24" spans="1:17" s="68" customFormat="1" ht="27.75" customHeight="1" x14ac:dyDescent="0.2">
      <c r="A24" s="39" t="s">
        <v>48</v>
      </c>
      <c r="B24" s="23" t="s">
        <v>69</v>
      </c>
      <c r="C24" s="65" t="s">
        <v>21</v>
      </c>
      <c r="D24" s="66">
        <v>0</v>
      </c>
      <c r="E24" s="67">
        <v>0</v>
      </c>
      <c r="F24" s="31">
        <v>0</v>
      </c>
      <c r="G24" s="31">
        <v>663</v>
      </c>
      <c r="H24" s="31">
        <v>0</v>
      </c>
      <c r="I24" s="31">
        <v>0</v>
      </c>
      <c r="J24" s="31">
        <f t="shared" si="19"/>
        <v>0</v>
      </c>
      <c r="K24" s="42">
        <v>0</v>
      </c>
      <c r="L24" s="31">
        <v>0</v>
      </c>
      <c r="M24" s="43">
        <f t="shared" si="5"/>
        <v>0</v>
      </c>
      <c r="N24" s="31">
        <v>0</v>
      </c>
      <c r="O24" s="31">
        <v>0</v>
      </c>
      <c r="P24" s="31">
        <v>0</v>
      </c>
      <c r="Q24" s="31">
        <v>0</v>
      </c>
    </row>
    <row r="25" spans="1:17" s="68" customFormat="1" ht="19.5" hidden="1" customHeight="1" x14ac:dyDescent="0.2">
      <c r="A25" s="39" t="s">
        <v>46</v>
      </c>
      <c r="B25" s="23"/>
      <c r="C25" s="65" t="s">
        <v>21</v>
      </c>
      <c r="D25" s="66">
        <v>0</v>
      </c>
      <c r="E25" s="67">
        <v>0</v>
      </c>
      <c r="F25" s="31">
        <v>0</v>
      </c>
      <c r="G25" s="31">
        <v>0</v>
      </c>
      <c r="H25" s="31">
        <v>0</v>
      </c>
      <c r="I25" s="31">
        <v>0</v>
      </c>
      <c r="J25" s="31">
        <f>I25-H25</f>
        <v>0</v>
      </c>
      <c r="K25" s="41">
        <v>0</v>
      </c>
      <c r="L25" s="31">
        <v>0</v>
      </c>
      <c r="M25" s="33">
        <f t="shared" si="5"/>
        <v>0</v>
      </c>
      <c r="N25" s="31">
        <v>0</v>
      </c>
      <c r="O25" s="31">
        <v>0</v>
      </c>
      <c r="P25" s="31">
        <v>0</v>
      </c>
      <c r="Q25" s="31">
        <v>0</v>
      </c>
    </row>
    <row r="26" spans="1:17" s="68" customFormat="1" ht="23.25" hidden="1" customHeight="1" x14ac:dyDescent="0.2">
      <c r="A26" s="39" t="s">
        <v>47</v>
      </c>
      <c r="B26" s="72"/>
      <c r="C26" s="65" t="s">
        <v>21</v>
      </c>
      <c r="D26" s="66">
        <v>0</v>
      </c>
      <c r="E26" s="67">
        <v>0</v>
      </c>
      <c r="F26" s="31">
        <v>0</v>
      </c>
      <c r="G26" s="31">
        <v>0</v>
      </c>
      <c r="H26" s="31">
        <v>0</v>
      </c>
      <c r="I26" s="31">
        <v>0</v>
      </c>
      <c r="J26" s="31">
        <f t="shared" si="19"/>
        <v>0</v>
      </c>
      <c r="K26" s="41">
        <v>0</v>
      </c>
      <c r="L26" s="31">
        <v>0</v>
      </c>
      <c r="M26" s="33">
        <f t="shared" si="5"/>
        <v>0</v>
      </c>
      <c r="N26" s="31">
        <v>0</v>
      </c>
      <c r="O26" s="31">
        <v>0</v>
      </c>
      <c r="P26" s="31">
        <v>0</v>
      </c>
      <c r="Q26" s="31">
        <v>0</v>
      </c>
    </row>
    <row r="27" spans="1:17" s="68" customFormat="1" ht="18.75" hidden="1" customHeight="1" x14ac:dyDescent="0.2">
      <c r="A27" s="39" t="s">
        <v>48</v>
      </c>
      <c r="B27" s="72"/>
      <c r="C27" s="65" t="s">
        <v>21</v>
      </c>
      <c r="D27" s="66">
        <v>0</v>
      </c>
      <c r="E27" s="67">
        <v>0</v>
      </c>
      <c r="F27" s="31">
        <v>0</v>
      </c>
      <c r="G27" s="31">
        <v>0</v>
      </c>
      <c r="H27" s="31">
        <v>0</v>
      </c>
      <c r="I27" s="31">
        <v>0</v>
      </c>
      <c r="J27" s="31">
        <f t="shared" si="19"/>
        <v>0</v>
      </c>
      <c r="K27" s="41">
        <v>0</v>
      </c>
      <c r="L27" s="31">
        <v>0</v>
      </c>
      <c r="M27" s="33">
        <f t="shared" si="5"/>
        <v>0</v>
      </c>
      <c r="N27" s="31">
        <v>0</v>
      </c>
      <c r="O27" s="31">
        <v>0</v>
      </c>
      <c r="P27" s="31">
        <v>0</v>
      </c>
      <c r="Q27" s="31">
        <v>0</v>
      </c>
    </row>
    <row r="28" spans="1:17" s="68" customFormat="1" ht="24" hidden="1" customHeight="1" x14ac:dyDescent="0.2">
      <c r="A28" s="39" t="s">
        <v>49</v>
      </c>
      <c r="B28" s="23"/>
      <c r="C28" s="65" t="s">
        <v>21</v>
      </c>
      <c r="D28" s="66">
        <v>0</v>
      </c>
      <c r="E28" s="67">
        <v>0</v>
      </c>
      <c r="F28" s="31">
        <v>0</v>
      </c>
      <c r="G28" s="31">
        <v>0</v>
      </c>
      <c r="H28" s="31">
        <v>0</v>
      </c>
      <c r="I28" s="31">
        <v>0</v>
      </c>
      <c r="J28" s="31">
        <f t="shared" si="19"/>
        <v>0</v>
      </c>
      <c r="K28" s="41">
        <v>0</v>
      </c>
      <c r="L28" s="31">
        <v>0</v>
      </c>
      <c r="M28" s="33">
        <f t="shared" si="5"/>
        <v>0</v>
      </c>
      <c r="N28" s="31">
        <v>0</v>
      </c>
      <c r="O28" s="31">
        <v>0</v>
      </c>
      <c r="P28" s="31">
        <v>0</v>
      </c>
      <c r="Q28" s="31">
        <v>0</v>
      </c>
    </row>
    <row r="29" spans="1:17" s="68" customFormat="1" ht="19.5" hidden="1" customHeight="1" x14ac:dyDescent="0.2">
      <c r="A29" s="39" t="s">
        <v>63</v>
      </c>
      <c r="B29" s="23"/>
      <c r="C29" s="65" t="s">
        <v>21</v>
      </c>
      <c r="D29" s="66">
        <v>0</v>
      </c>
      <c r="E29" s="67">
        <v>0</v>
      </c>
      <c r="F29" s="31">
        <v>0</v>
      </c>
      <c r="G29" s="31">
        <v>0</v>
      </c>
      <c r="H29" s="31">
        <v>0</v>
      </c>
      <c r="I29" s="31">
        <v>0</v>
      </c>
      <c r="J29" s="31">
        <f t="shared" si="19"/>
        <v>0</v>
      </c>
      <c r="K29" s="41">
        <v>0</v>
      </c>
      <c r="L29" s="31">
        <v>0</v>
      </c>
      <c r="M29" s="33">
        <f t="shared" si="5"/>
        <v>0</v>
      </c>
      <c r="N29" s="31">
        <v>0</v>
      </c>
      <c r="O29" s="31">
        <v>0</v>
      </c>
      <c r="P29" s="31">
        <v>0</v>
      </c>
      <c r="Q29" s="31">
        <v>0</v>
      </c>
    </row>
    <row r="30" spans="1:17" s="64" customFormat="1" ht="24" customHeight="1" x14ac:dyDescent="0.2">
      <c r="A30" s="38" t="s">
        <v>22</v>
      </c>
      <c r="B30" s="22" t="s">
        <v>50</v>
      </c>
      <c r="C30" s="69"/>
      <c r="D30" s="53">
        <v>0</v>
      </c>
      <c r="E30" s="54">
        <v>0</v>
      </c>
      <c r="F30" s="32">
        <f>SUM(F31:F39)</f>
        <v>11293.9</v>
      </c>
      <c r="G30" s="32">
        <f>SUM(G31:G39)</f>
        <v>11435.4</v>
      </c>
      <c r="H30" s="32">
        <f t="shared" ref="H30:I30" si="20">SUM(H31:H39)</f>
        <v>1885.8</v>
      </c>
      <c r="I30" s="32">
        <f t="shared" si="20"/>
        <v>1885.8</v>
      </c>
      <c r="J30" s="32">
        <f>SUM(J31:J39)</f>
        <v>0</v>
      </c>
      <c r="K30" s="58"/>
      <c r="L30" s="32">
        <f t="shared" ref="L30" si="21">SUM(L31:L34)</f>
        <v>0</v>
      </c>
      <c r="M30" s="29"/>
      <c r="N30" s="32">
        <f>SUM(N31:N36)</f>
        <v>0</v>
      </c>
      <c r="O30" s="32">
        <f t="shared" ref="O30:Q30" si="22">SUM(O31:O36)</f>
        <v>0</v>
      </c>
      <c r="P30" s="32">
        <f>SUM(P31:P39)</f>
        <v>1885.8</v>
      </c>
      <c r="Q30" s="32">
        <f t="shared" si="22"/>
        <v>0</v>
      </c>
    </row>
    <row r="31" spans="1:17" s="68" customFormat="1" ht="36.75" customHeight="1" x14ac:dyDescent="0.2">
      <c r="A31" s="39" t="s">
        <v>24</v>
      </c>
      <c r="B31" s="23" t="s">
        <v>106</v>
      </c>
      <c r="C31" s="65" t="s">
        <v>21</v>
      </c>
      <c r="D31" s="66">
        <v>0</v>
      </c>
      <c r="E31" s="67">
        <v>0</v>
      </c>
      <c r="F31" s="31">
        <v>426.1</v>
      </c>
      <c r="G31" s="31">
        <v>426.1</v>
      </c>
      <c r="H31" s="31">
        <v>0</v>
      </c>
      <c r="I31" s="31">
        <v>0</v>
      </c>
      <c r="J31" s="31">
        <f>I31-H31</f>
        <v>0</v>
      </c>
      <c r="K31" s="42">
        <v>0</v>
      </c>
      <c r="L31" s="31">
        <v>0</v>
      </c>
      <c r="M31" s="43">
        <f t="shared" si="5"/>
        <v>0</v>
      </c>
      <c r="N31" s="31">
        <v>0</v>
      </c>
      <c r="O31" s="31">
        <v>0</v>
      </c>
      <c r="P31" s="31">
        <v>0</v>
      </c>
      <c r="Q31" s="31">
        <v>0</v>
      </c>
    </row>
    <row r="32" spans="1:17" s="68" customFormat="1" ht="30.75" customHeight="1" x14ac:dyDescent="0.2">
      <c r="A32" s="39" t="s">
        <v>52</v>
      </c>
      <c r="B32" s="23" t="s">
        <v>76</v>
      </c>
      <c r="C32" s="65" t="s">
        <v>21</v>
      </c>
      <c r="D32" s="66">
        <v>0</v>
      </c>
      <c r="E32" s="67">
        <v>0</v>
      </c>
      <c r="F32" s="31">
        <v>400</v>
      </c>
      <c r="G32" s="31">
        <v>400</v>
      </c>
      <c r="H32" s="31">
        <v>0</v>
      </c>
      <c r="I32" s="31">
        <v>0</v>
      </c>
      <c r="J32" s="31">
        <f t="shared" si="19"/>
        <v>0</v>
      </c>
      <c r="K32" s="42">
        <v>0</v>
      </c>
      <c r="L32" s="31">
        <v>0</v>
      </c>
      <c r="M32" s="43">
        <f t="shared" si="5"/>
        <v>0</v>
      </c>
      <c r="N32" s="31">
        <v>0</v>
      </c>
      <c r="O32" s="31">
        <v>0</v>
      </c>
      <c r="P32" s="31">
        <v>0</v>
      </c>
      <c r="Q32" s="31">
        <v>0</v>
      </c>
    </row>
    <row r="33" spans="1:17" s="68" customFormat="1" ht="30" customHeight="1" x14ac:dyDescent="0.2">
      <c r="A33" s="39" t="s">
        <v>53</v>
      </c>
      <c r="B33" s="23" t="s">
        <v>75</v>
      </c>
      <c r="C33" s="65" t="s">
        <v>21</v>
      </c>
      <c r="D33" s="66">
        <v>0</v>
      </c>
      <c r="E33" s="67">
        <v>0</v>
      </c>
      <c r="F33" s="73">
        <v>2800</v>
      </c>
      <c r="G33" s="31">
        <v>2800</v>
      </c>
      <c r="H33" s="31">
        <v>0</v>
      </c>
      <c r="I33" s="31">
        <v>0</v>
      </c>
      <c r="J33" s="31">
        <f t="shared" si="19"/>
        <v>0</v>
      </c>
      <c r="K33" s="42">
        <v>0</v>
      </c>
      <c r="L33" s="31">
        <v>0</v>
      </c>
      <c r="M33" s="43">
        <f t="shared" si="5"/>
        <v>0</v>
      </c>
      <c r="N33" s="31">
        <v>0</v>
      </c>
      <c r="O33" s="31">
        <v>0</v>
      </c>
      <c r="P33" s="31">
        <v>0</v>
      </c>
      <c r="Q33" s="31">
        <v>0</v>
      </c>
    </row>
    <row r="34" spans="1:17" s="68" customFormat="1" ht="45.75" customHeight="1" x14ac:dyDescent="0.2">
      <c r="A34" s="39" t="s">
        <v>54</v>
      </c>
      <c r="B34" s="23" t="s">
        <v>77</v>
      </c>
      <c r="C34" s="65" t="s">
        <v>21</v>
      </c>
      <c r="D34" s="66">
        <v>0</v>
      </c>
      <c r="E34" s="67">
        <v>0</v>
      </c>
      <c r="F34" s="73">
        <v>1766</v>
      </c>
      <c r="G34" s="31">
        <v>1907.5</v>
      </c>
      <c r="H34" s="31">
        <v>1700</v>
      </c>
      <c r="I34" s="31">
        <v>1700</v>
      </c>
      <c r="J34" s="31">
        <f t="shared" si="19"/>
        <v>0</v>
      </c>
      <c r="K34" s="42">
        <v>100</v>
      </c>
      <c r="L34" s="42">
        <v>0</v>
      </c>
      <c r="M34" s="43">
        <f t="shared" si="5"/>
        <v>100</v>
      </c>
      <c r="N34" s="31">
        <v>0</v>
      </c>
      <c r="O34" s="31">
        <v>0</v>
      </c>
      <c r="P34" s="31">
        <v>1700</v>
      </c>
      <c r="Q34" s="31">
        <v>0</v>
      </c>
    </row>
    <row r="35" spans="1:17" s="68" customFormat="1" ht="29.25" customHeight="1" x14ac:dyDescent="0.2">
      <c r="A35" s="39"/>
      <c r="B35" s="23" t="s">
        <v>93</v>
      </c>
      <c r="C35" s="65" t="s">
        <v>21</v>
      </c>
      <c r="D35" s="66"/>
      <c r="E35" s="67"/>
      <c r="F35" s="73">
        <v>1257</v>
      </c>
      <c r="G35" s="31">
        <v>1257</v>
      </c>
      <c r="H35" s="31">
        <v>0</v>
      </c>
      <c r="I35" s="31">
        <v>0</v>
      </c>
      <c r="J35" s="31">
        <v>0</v>
      </c>
      <c r="K35" s="42">
        <v>0</v>
      </c>
      <c r="L35" s="31">
        <v>0</v>
      </c>
      <c r="M35" s="43">
        <v>0</v>
      </c>
      <c r="N35" s="31">
        <v>0</v>
      </c>
      <c r="O35" s="31">
        <v>0</v>
      </c>
      <c r="P35" s="74">
        <v>0</v>
      </c>
      <c r="Q35" s="74">
        <v>0</v>
      </c>
    </row>
    <row r="36" spans="1:17" s="68" customFormat="1" ht="45.75" customHeight="1" x14ac:dyDescent="0.2">
      <c r="A36" s="75" t="s">
        <v>66</v>
      </c>
      <c r="B36" s="23" t="s">
        <v>92</v>
      </c>
      <c r="C36" s="65" t="s">
        <v>21</v>
      </c>
      <c r="D36" s="66"/>
      <c r="E36" s="67"/>
      <c r="F36" s="73">
        <v>1460</v>
      </c>
      <c r="G36" s="31">
        <v>1460</v>
      </c>
      <c r="H36" s="31">
        <v>0</v>
      </c>
      <c r="I36" s="31">
        <v>0</v>
      </c>
      <c r="J36" s="31">
        <f t="shared" si="19"/>
        <v>0</v>
      </c>
      <c r="K36" s="42">
        <v>0</v>
      </c>
      <c r="L36" s="31">
        <v>0</v>
      </c>
      <c r="M36" s="76">
        <f t="shared" si="5"/>
        <v>0</v>
      </c>
      <c r="N36" s="31">
        <v>0</v>
      </c>
      <c r="O36" s="31">
        <v>0</v>
      </c>
      <c r="P36" s="74">
        <v>0</v>
      </c>
      <c r="Q36" s="74">
        <v>0</v>
      </c>
    </row>
    <row r="37" spans="1:17" s="68" customFormat="1" ht="34.5" customHeight="1" x14ac:dyDescent="0.2">
      <c r="A37" s="77"/>
      <c r="B37" s="23" t="s">
        <v>78</v>
      </c>
      <c r="C37" s="65" t="s">
        <v>21</v>
      </c>
      <c r="D37" s="78"/>
      <c r="E37" s="79"/>
      <c r="F37" s="80">
        <v>86.8</v>
      </c>
      <c r="G37" s="74">
        <v>86.8</v>
      </c>
      <c r="H37" s="74">
        <v>86.8</v>
      </c>
      <c r="I37" s="74">
        <v>86.8</v>
      </c>
      <c r="J37" s="74">
        <f t="shared" si="19"/>
        <v>0</v>
      </c>
      <c r="K37" s="81">
        <v>100</v>
      </c>
      <c r="L37" s="74">
        <v>0</v>
      </c>
      <c r="M37" s="82">
        <v>100</v>
      </c>
      <c r="N37" s="74">
        <v>0</v>
      </c>
      <c r="O37" s="74">
        <v>0</v>
      </c>
      <c r="P37" s="74">
        <v>86.8</v>
      </c>
      <c r="Q37" s="74">
        <v>0</v>
      </c>
    </row>
    <row r="38" spans="1:17" s="68" customFormat="1" ht="34.5" customHeight="1" x14ac:dyDescent="0.2">
      <c r="A38" s="77" t="s">
        <v>73</v>
      </c>
      <c r="B38" s="23" t="s">
        <v>79</v>
      </c>
      <c r="C38" s="65" t="s">
        <v>21</v>
      </c>
      <c r="D38" s="78"/>
      <c r="E38" s="79"/>
      <c r="F38" s="80">
        <v>99</v>
      </c>
      <c r="G38" s="74">
        <v>99</v>
      </c>
      <c r="H38" s="74">
        <v>99</v>
      </c>
      <c r="I38" s="74">
        <v>99</v>
      </c>
      <c r="J38" s="74">
        <f t="shared" si="19"/>
        <v>0</v>
      </c>
      <c r="K38" s="81">
        <v>100</v>
      </c>
      <c r="L38" s="74">
        <v>0</v>
      </c>
      <c r="M38" s="82">
        <v>100</v>
      </c>
      <c r="N38" s="74">
        <v>0</v>
      </c>
      <c r="O38" s="74">
        <v>0</v>
      </c>
      <c r="P38" s="74">
        <v>99</v>
      </c>
      <c r="Q38" s="74">
        <v>0</v>
      </c>
    </row>
    <row r="39" spans="1:17" s="68" customFormat="1" ht="27.75" customHeight="1" x14ac:dyDescent="0.2">
      <c r="A39" s="77" t="s">
        <v>74</v>
      </c>
      <c r="B39" s="23" t="s">
        <v>72</v>
      </c>
      <c r="C39" s="65" t="s">
        <v>21</v>
      </c>
      <c r="D39" s="78"/>
      <c r="E39" s="79"/>
      <c r="F39" s="80">
        <v>2999</v>
      </c>
      <c r="G39" s="74">
        <v>2999</v>
      </c>
      <c r="H39" s="74">
        <v>0</v>
      </c>
      <c r="I39" s="74">
        <v>0</v>
      </c>
      <c r="J39" s="74">
        <f t="shared" si="19"/>
        <v>0</v>
      </c>
      <c r="K39" s="81">
        <v>0</v>
      </c>
      <c r="L39" s="74">
        <v>0</v>
      </c>
      <c r="M39" s="82">
        <f t="shared" si="5"/>
        <v>0</v>
      </c>
      <c r="N39" s="74">
        <v>0</v>
      </c>
      <c r="O39" s="74">
        <v>0</v>
      </c>
      <c r="P39" s="74">
        <v>0</v>
      </c>
      <c r="Q39" s="74">
        <v>0</v>
      </c>
    </row>
    <row r="40" spans="1:17" s="51" customFormat="1" ht="33" customHeight="1" x14ac:dyDescent="0.25">
      <c r="A40" s="45" t="s">
        <v>26</v>
      </c>
      <c r="B40" s="46" t="s">
        <v>96</v>
      </c>
      <c r="C40" s="21"/>
      <c r="D40" s="47">
        <v>0</v>
      </c>
      <c r="E40" s="48">
        <v>0</v>
      </c>
      <c r="F40" s="49">
        <f>SUM(F41:F49)+F50+F51+F52</f>
        <v>91312.97099999999</v>
      </c>
      <c r="G40" s="49">
        <f>SUM(G41:G49)+G50+G51+G52</f>
        <v>89405.47099999999</v>
      </c>
      <c r="H40" s="49">
        <f>SUM(H41:H49)+H50+H51+H52</f>
        <v>8031.9</v>
      </c>
      <c r="I40" s="49">
        <f>SUM(I41:I52)</f>
        <v>31601.930639999999</v>
      </c>
      <c r="J40" s="49">
        <f>SUM(J41:J52)</f>
        <v>23570.030640000001</v>
      </c>
      <c r="K40" s="59"/>
      <c r="L40" s="49">
        <f>SUM(L41:L45)</f>
        <v>0</v>
      </c>
      <c r="M40" s="50"/>
      <c r="N40" s="49">
        <f>SUM(N41:N49)</f>
        <v>0</v>
      </c>
      <c r="O40" s="49">
        <f>SUM(O41:O52)</f>
        <v>23590.2</v>
      </c>
      <c r="P40" s="49">
        <f>SUM(P41:P52)</f>
        <v>8011.7304999999997</v>
      </c>
      <c r="Q40" s="49">
        <f>SUM(Q41:Q49)</f>
        <v>0</v>
      </c>
    </row>
    <row r="41" spans="1:17" s="85" customFormat="1" ht="20.25" customHeight="1" x14ac:dyDescent="0.25">
      <c r="A41" s="39" t="s">
        <v>28</v>
      </c>
      <c r="B41" s="23" t="s">
        <v>86</v>
      </c>
      <c r="C41" s="65" t="s">
        <v>21</v>
      </c>
      <c r="D41" s="66">
        <v>0</v>
      </c>
      <c r="E41" s="67">
        <v>0</v>
      </c>
      <c r="F41" s="31">
        <v>1156.4000000000001</v>
      </c>
      <c r="G41" s="31">
        <v>1032.9000000000001</v>
      </c>
      <c r="H41" s="31">
        <v>1032.9000000000001</v>
      </c>
      <c r="I41" s="31">
        <v>1032.8661400000001</v>
      </c>
      <c r="J41" s="31">
        <f t="shared" ref="J41:J52" si="23">I41-H41</f>
        <v>-3.386000000000422E-2</v>
      </c>
      <c r="K41" s="42">
        <v>100</v>
      </c>
      <c r="L41" s="83">
        <v>0</v>
      </c>
      <c r="M41" s="84">
        <f t="shared" si="5"/>
        <v>100</v>
      </c>
      <c r="N41" s="31">
        <v>0</v>
      </c>
      <c r="O41" s="31">
        <v>0</v>
      </c>
      <c r="P41" s="31">
        <v>1032.866</v>
      </c>
      <c r="Q41" s="31">
        <v>0</v>
      </c>
    </row>
    <row r="42" spans="1:17" s="85" customFormat="1" ht="20.25" customHeight="1" x14ac:dyDescent="0.25">
      <c r="A42" s="39" t="s">
        <v>55</v>
      </c>
      <c r="B42" s="23" t="s">
        <v>70</v>
      </c>
      <c r="C42" s="65" t="s">
        <v>21</v>
      </c>
      <c r="D42" s="66">
        <v>0</v>
      </c>
      <c r="E42" s="67">
        <v>0</v>
      </c>
      <c r="F42" s="31">
        <v>994.5</v>
      </c>
      <c r="G42" s="31">
        <v>588.20000000000005</v>
      </c>
      <c r="H42" s="31">
        <v>588.20000000000005</v>
      </c>
      <c r="I42" s="31">
        <v>588.21450000000004</v>
      </c>
      <c r="J42" s="31">
        <f t="shared" si="23"/>
        <v>1.4499999999998181E-2</v>
      </c>
      <c r="K42" s="42">
        <v>100</v>
      </c>
      <c r="L42" s="66">
        <v>0</v>
      </c>
      <c r="M42" s="43">
        <f t="shared" si="5"/>
        <v>100</v>
      </c>
      <c r="N42" s="31">
        <v>0</v>
      </c>
      <c r="O42" s="31">
        <v>0</v>
      </c>
      <c r="P42" s="31">
        <v>588.21450000000004</v>
      </c>
      <c r="Q42" s="31">
        <v>0</v>
      </c>
    </row>
    <row r="43" spans="1:17" s="85" customFormat="1" ht="27.75" customHeight="1" x14ac:dyDescent="0.25">
      <c r="A43" s="39" t="s">
        <v>56</v>
      </c>
      <c r="B43" s="23" t="s">
        <v>87</v>
      </c>
      <c r="C43" s="65" t="s">
        <v>21</v>
      </c>
      <c r="D43" s="66">
        <v>0</v>
      </c>
      <c r="E43" s="67">
        <v>0</v>
      </c>
      <c r="F43" s="31">
        <v>1007.1</v>
      </c>
      <c r="G43" s="31">
        <v>1576.1</v>
      </c>
      <c r="H43" s="31">
        <v>835.8</v>
      </c>
      <c r="I43" s="31">
        <v>835.8</v>
      </c>
      <c r="J43" s="31">
        <f t="shared" si="23"/>
        <v>0</v>
      </c>
      <c r="K43" s="42">
        <v>75</v>
      </c>
      <c r="L43" s="31">
        <v>0</v>
      </c>
      <c r="M43" s="43">
        <v>75</v>
      </c>
      <c r="N43" s="31">
        <v>0</v>
      </c>
      <c r="O43" s="31">
        <v>0</v>
      </c>
      <c r="P43" s="31">
        <v>835.8</v>
      </c>
      <c r="Q43" s="31">
        <v>0</v>
      </c>
    </row>
    <row r="44" spans="1:17" s="85" customFormat="1" ht="31.5" customHeight="1" x14ac:dyDescent="0.25">
      <c r="A44" s="39" t="s">
        <v>57</v>
      </c>
      <c r="B44" s="23" t="s">
        <v>107</v>
      </c>
      <c r="C44" s="65" t="s">
        <v>21</v>
      </c>
      <c r="D44" s="66"/>
      <c r="E44" s="67"/>
      <c r="F44" s="31">
        <v>1470</v>
      </c>
      <c r="G44" s="31">
        <v>1470</v>
      </c>
      <c r="H44" s="31">
        <v>0</v>
      </c>
      <c r="I44" s="31">
        <v>0</v>
      </c>
      <c r="J44" s="31">
        <f t="shared" si="23"/>
        <v>0</v>
      </c>
      <c r="K44" s="42">
        <v>0</v>
      </c>
      <c r="L44" s="31">
        <v>0</v>
      </c>
      <c r="M44" s="43">
        <f t="shared" si="5"/>
        <v>0</v>
      </c>
      <c r="N44" s="31">
        <v>0</v>
      </c>
      <c r="O44" s="31">
        <v>0</v>
      </c>
      <c r="P44" s="31">
        <v>0</v>
      </c>
      <c r="Q44" s="31">
        <v>0</v>
      </c>
    </row>
    <row r="45" spans="1:17" s="85" customFormat="1" ht="54.75" customHeight="1" x14ac:dyDescent="0.25">
      <c r="A45" s="39" t="s">
        <v>58</v>
      </c>
      <c r="B45" s="20" t="s">
        <v>85</v>
      </c>
      <c r="C45" s="65" t="s">
        <v>21</v>
      </c>
      <c r="D45" s="86"/>
      <c r="E45" s="87"/>
      <c r="F45" s="34">
        <v>19000</v>
      </c>
      <c r="G45" s="34">
        <v>19000</v>
      </c>
      <c r="H45" s="34">
        <v>0</v>
      </c>
      <c r="I45" s="34">
        <v>0</v>
      </c>
      <c r="J45" s="31">
        <f t="shared" si="23"/>
        <v>0</v>
      </c>
      <c r="K45" s="42">
        <v>0</v>
      </c>
      <c r="L45" s="34">
        <v>0</v>
      </c>
      <c r="M45" s="43">
        <f t="shared" si="5"/>
        <v>0</v>
      </c>
      <c r="N45" s="34">
        <v>0</v>
      </c>
      <c r="O45" s="34">
        <v>0</v>
      </c>
      <c r="P45" s="34">
        <v>0</v>
      </c>
      <c r="Q45" s="34">
        <v>0</v>
      </c>
    </row>
    <row r="46" spans="1:17" s="85" customFormat="1" ht="74.25" customHeight="1" x14ac:dyDescent="0.25">
      <c r="A46" s="39" t="s">
        <v>59</v>
      </c>
      <c r="B46" s="20" t="s">
        <v>83</v>
      </c>
      <c r="C46" s="65" t="s">
        <v>21</v>
      </c>
      <c r="D46" s="86"/>
      <c r="E46" s="87"/>
      <c r="F46" s="34">
        <v>28500</v>
      </c>
      <c r="G46" s="34">
        <v>28500</v>
      </c>
      <c r="H46" s="34">
        <v>0</v>
      </c>
      <c r="I46" s="34">
        <v>0</v>
      </c>
      <c r="J46" s="31">
        <f t="shared" ref="J46" si="24">I46-H46</f>
        <v>0</v>
      </c>
      <c r="K46" s="42">
        <v>0</v>
      </c>
      <c r="L46" s="34">
        <v>0</v>
      </c>
      <c r="M46" s="43">
        <f t="shared" ref="M46" si="25">K46</f>
        <v>0</v>
      </c>
      <c r="N46" s="34">
        <v>0</v>
      </c>
      <c r="O46" s="34">
        <v>0</v>
      </c>
      <c r="P46" s="34">
        <v>0</v>
      </c>
      <c r="Q46" s="34">
        <v>0</v>
      </c>
    </row>
    <row r="47" spans="1:17" s="85" customFormat="1" ht="40.5" customHeight="1" x14ac:dyDescent="0.25">
      <c r="A47" s="39" t="s">
        <v>62</v>
      </c>
      <c r="B47" s="20" t="s">
        <v>81</v>
      </c>
      <c r="C47" s="65" t="s">
        <v>21</v>
      </c>
      <c r="D47" s="86"/>
      <c r="E47" s="87"/>
      <c r="F47" s="34">
        <v>1300</v>
      </c>
      <c r="G47" s="34">
        <v>1300</v>
      </c>
      <c r="H47" s="34">
        <v>1300</v>
      </c>
      <c r="I47" s="34">
        <v>1279.8499999999999</v>
      </c>
      <c r="J47" s="31">
        <f>I47-H47</f>
        <v>-20.150000000000091</v>
      </c>
      <c r="K47" s="42">
        <v>100</v>
      </c>
      <c r="L47" s="88">
        <v>0</v>
      </c>
      <c r="M47" s="43">
        <f t="shared" si="5"/>
        <v>100</v>
      </c>
      <c r="N47" s="34">
        <v>0</v>
      </c>
      <c r="O47" s="34">
        <v>0</v>
      </c>
      <c r="P47" s="34">
        <v>1279.8499999999999</v>
      </c>
      <c r="Q47" s="34">
        <v>0</v>
      </c>
    </row>
    <row r="48" spans="1:17" s="85" customFormat="1" ht="58.5" customHeight="1" x14ac:dyDescent="0.25">
      <c r="A48" s="39" t="s">
        <v>64</v>
      </c>
      <c r="B48" s="20" t="s">
        <v>101</v>
      </c>
      <c r="C48" s="65" t="s">
        <v>21</v>
      </c>
      <c r="D48" s="86"/>
      <c r="E48" s="87"/>
      <c r="F48" s="34">
        <v>3332.5</v>
      </c>
      <c r="G48" s="34">
        <v>1000</v>
      </c>
      <c r="H48" s="34">
        <v>0</v>
      </c>
      <c r="I48" s="34">
        <v>0</v>
      </c>
      <c r="J48" s="31">
        <f t="shared" si="23"/>
        <v>0</v>
      </c>
      <c r="K48" s="42">
        <v>0</v>
      </c>
      <c r="L48" s="34">
        <v>0</v>
      </c>
      <c r="M48" s="43">
        <f>K48</f>
        <v>0</v>
      </c>
      <c r="N48" s="34">
        <v>0</v>
      </c>
      <c r="O48" s="34">
        <v>0</v>
      </c>
      <c r="P48" s="34">
        <v>0</v>
      </c>
      <c r="Q48" s="34">
        <v>0</v>
      </c>
    </row>
    <row r="49" spans="1:17" s="85" customFormat="1" ht="42.75" customHeight="1" x14ac:dyDescent="0.25">
      <c r="A49" s="39" t="s">
        <v>65</v>
      </c>
      <c r="B49" s="20" t="s">
        <v>84</v>
      </c>
      <c r="C49" s="65" t="s">
        <v>21</v>
      </c>
      <c r="D49" s="86"/>
      <c r="E49" s="87"/>
      <c r="F49" s="34">
        <v>1000</v>
      </c>
      <c r="G49" s="34">
        <v>1000</v>
      </c>
      <c r="H49" s="34">
        <v>0</v>
      </c>
      <c r="I49" s="34">
        <v>0</v>
      </c>
      <c r="J49" s="31">
        <f t="shared" si="23"/>
        <v>0</v>
      </c>
      <c r="K49" s="42">
        <v>0</v>
      </c>
      <c r="L49" s="34">
        <v>0</v>
      </c>
      <c r="M49" s="43">
        <f t="shared" si="5"/>
        <v>0</v>
      </c>
      <c r="N49" s="34">
        <v>0</v>
      </c>
      <c r="O49" s="34">
        <v>0</v>
      </c>
      <c r="P49" s="34">
        <v>0</v>
      </c>
      <c r="Q49" s="34">
        <v>0</v>
      </c>
    </row>
    <row r="50" spans="1:17" s="85" customFormat="1" ht="48" customHeight="1" x14ac:dyDescent="0.25">
      <c r="A50" s="39" t="s">
        <v>88</v>
      </c>
      <c r="B50" s="20" t="s">
        <v>82</v>
      </c>
      <c r="C50" s="65" t="s">
        <v>21</v>
      </c>
      <c r="D50" s="86"/>
      <c r="E50" s="87"/>
      <c r="F50" s="34">
        <v>1500</v>
      </c>
      <c r="G50" s="34">
        <v>1500</v>
      </c>
      <c r="H50" s="34">
        <v>0</v>
      </c>
      <c r="I50" s="34">
        <v>0</v>
      </c>
      <c r="J50" s="34">
        <f t="shared" si="23"/>
        <v>0</v>
      </c>
      <c r="K50" s="42">
        <v>0</v>
      </c>
      <c r="L50" s="34">
        <v>0</v>
      </c>
      <c r="M50" s="43">
        <f t="shared" si="5"/>
        <v>0</v>
      </c>
      <c r="N50" s="34">
        <v>0</v>
      </c>
      <c r="O50" s="34">
        <v>0</v>
      </c>
      <c r="P50" s="34">
        <v>0</v>
      </c>
      <c r="Q50" s="34">
        <v>0</v>
      </c>
    </row>
    <row r="51" spans="1:17" s="85" customFormat="1" ht="32.25" customHeight="1" x14ac:dyDescent="0.25">
      <c r="A51" s="39" t="s">
        <v>89</v>
      </c>
      <c r="B51" s="20" t="s">
        <v>80</v>
      </c>
      <c r="C51" s="65" t="s">
        <v>21</v>
      </c>
      <c r="D51" s="86"/>
      <c r="E51" s="87"/>
      <c r="F51" s="34">
        <v>5051.6000000000004</v>
      </c>
      <c r="G51" s="34">
        <v>5437.4</v>
      </c>
      <c r="H51" s="34">
        <v>4275</v>
      </c>
      <c r="I51" s="34">
        <v>4275</v>
      </c>
      <c r="J51" s="34">
        <v>0</v>
      </c>
      <c r="K51" s="42">
        <v>79</v>
      </c>
      <c r="L51" s="34">
        <v>0</v>
      </c>
      <c r="M51" s="43">
        <v>79</v>
      </c>
      <c r="N51" s="34">
        <v>0</v>
      </c>
      <c r="O51" s="34">
        <v>0</v>
      </c>
      <c r="P51" s="34">
        <v>4275</v>
      </c>
      <c r="Q51" s="34">
        <v>0</v>
      </c>
    </row>
    <row r="52" spans="1:17" s="85" customFormat="1" ht="36.75" customHeight="1" x14ac:dyDescent="0.25">
      <c r="A52" s="39" t="s">
        <v>90</v>
      </c>
      <c r="B52" s="20" t="s">
        <v>71</v>
      </c>
      <c r="C52" s="65" t="s">
        <v>21</v>
      </c>
      <c r="D52" s="86"/>
      <c r="E52" s="87"/>
      <c r="F52" s="34">
        <v>27000.870999999999</v>
      </c>
      <c r="G52" s="34">
        <v>27000.870999999999</v>
      </c>
      <c r="H52" s="34">
        <v>0</v>
      </c>
      <c r="I52" s="34">
        <v>23590.2</v>
      </c>
      <c r="J52" s="34">
        <f t="shared" si="23"/>
        <v>23590.2</v>
      </c>
      <c r="K52" s="42">
        <v>100</v>
      </c>
      <c r="L52" s="34">
        <v>0</v>
      </c>
      <c r="M52" s="43">
        <v>100</v>
      </c>
      <c r="N52" s="34">
        <v>0</v>
      </c>
      <c r="O52" s="34">
        <v>23590.2</v>
      </c>
      <c r="P52" s="34">
        <v>0</v>
      </c>
      <c r="Q52" s="34">
        <v>0</v>
      </c>
    </row>
    <row r="53" spans="1:17" s="51" customFormat="1" ht="27" customHeight="1" x14ac:dyDescent="0.25">
      <c r="A53" s="38" t="s">
        <v>30</v>
      </c>
      <c r="B53" s="21" t="s">
        <v>33</v>
      </c>
      <c r="C53" s="63"/>
      <c r="D53" s="63">
        <f t="shared" ref="D53:Q53" si="26">SUM(D54)</f>
        <v>0</v>
      </c>
      <c r="E53" s="63">
        <f t="shared" si="26"/>
        <v>0</v>
      </c>
      <c r="F53" s="30">
        <f t="shared" si="26"/>
        <v>31066.7</v>
      </c>
      <c r="G53" s="30">
        <f t="shared" si="26"/>
        <v>61334.400000000001</v>
      </c>
      <c r="H53" s="30">
        <f t="shared" si="26"/>
        <v>61334.400000000001</v>
      </c>
      <c r="I53" s="30">
        <f t="shared" si="26"/>
        <v>34534</v>
      </c>
      <c r="J53" s="30">
        <f t="shared" si="26"/>
        <v>0</v>
      </c>
      <c r="K53" s="58"/>
      <c r="L53" s="30">
        <f t="shared" si="26"/>
        <v>0</v>
      </c>
      <c r="M53" s="29"/>
      <c r="N53" s="30">
        <f t="shared" si="26"/>
        <v>19789.099999999999</v>
      </c>
      <c r="O53" s="30">
        <f t="shared" si="26"/>
        <v>8963.2999999999993</v>
      </c>
      <c r="P53" s="30">
        <f t="shared" si="26"/>
        <v>5781.6</v>
      </c>
      <c r="Q53" s="30">
        <f t="shared" si="26"/>
        <v>0</v>
      </c>
    </row>
    <row r="54" spans="1:17" s="85" customFormat="1" ht="31.5" customHeight="1" x14ac:dyDescent="0.25">
      <c r="A54" s="39" t="s">
        <v>60</v>
      </c>
      <c r="B54" s="20" t="s">
        <v>35</v>
      </c>
      <c r="C54" s="65" t="s">
        <v>25</v>
      </c>
      <c r="D54" s="66"/>
      <c r="E54" s="67"/>
      <c r="F54" s="31">
        <v>31066.7</v>
      </c>
      <c r="G54" s="31">
        <v>61334.400000000001</v>
      </c>
      <c r="H54" s="31">
        <v>61334.400000000001</v>
      </c>
      <c r="I54" s="31">
        <v>34534</v>
      </c>
      <c r="J54" s="31">
        <v>0</v>
      </c>
      <c r="K54" s="66">
        <v>56.3</v>
      </c>
      <c r="L54" s="31">
        <v>0</v>
      </c>
      <c r="M54" s="84">
        <f t="shared" si="5"/>
        <v>56.3</v>
      </c>
      <c r="N54" s="31">
        <v>19789.099999999999</v>
      </c>
      <c r="O54" s="31">
        <v>8963.2999999999993</v>
      </c>
      <c r="P54" s="31">
        <v>5781.6</v>
      </c>
      <c r="Q54" s="31">
        <v>0</v>
      </c>
    </row>
    <row r="55" spans="1:17" s="51" customFormat="1" ht="30.75" customHeight="1" x14ac:dyDescent="0.25">
      <c r="A55" s="52"/>
      <c r="B55" s="21" t="s">
        <v>15</v>
      </c>
      <c r="C55" s="22"/>
      <c r="D55" s="53">
        <v>0</v>
      </c>
      <c r="E55" s="54"/>
      <c r="F55" s="32">
        <f>SUM(F9+F13+F15+F17+F30+F40+F53)</f>
        <v>214463.171</v>
      </c>
      <c r="G55" s="32">
        <f>SUM(G9+G13+G15+G17+G30+G40+G53)</f>
        <v>239488.57099999997</v>
      </c>
      <c r="H55" s="32">
        <f>SUM(H9+H13+H15+H17+H30+H40+H53)</f>
        <v>72069.2</v>
      </c>
      <c r="I55" s="32">
        <f>SUM(I9+I13+I15+I17+I30+I40+I53)</f>
        <v>68838.83064</v>
      </c>
      <c r="J55" s="32">
        <f>SUM(J9+J13+J15+J17+J30+J40+J53)</f>
        <v>23570.030640000001</v>
      </c>
      <c r="K55" s="58"/>
      <c r="L55" s="32">
        <f>SUM(L9+L13+L15+L17+L30+L40+L53)</f>
        <v>0</v>
      </c>
      <c r="M55" s="29"/>
      <c r="N55" s="32">
        <f>SUM(N9+N13+N15+N17+N30+N40+N53)</f>
        <v>19789.099999999999</v>
      </c>
      <c r="O55" s="32">
        <f>SUM(O9+O13+O15+O17+O30+O40+O53)</f>
        <v>32553.5</v>
      </c>
      <c r="P55" s="32">
        <f>SUM(P9+P13+P15+P17+P30+P40+P53)</f>
        <v>16496.230499999998</v>
      </c>
      <c r="Q55" s="32">
        <f>SUM(Q9+Q13+Q15+Q17+Q30+Q40+Q53)</f>
        <v>0</v>
      </c>
    </row>
    <row r="56" spans="1:17" s="89" customFormat="1" ht="11.25" x14ac:dyDescent="0.2">
      <c r="A56" s="35"/>
      <c r="B56" s="24"/>
      <c r="C56" s="24"/>
      <c r="D56" s="35"/>
      <c r="E56" s="35"/>
      <c r="F56" s="35"/>
      <c r="G56" s="35"/>
      <c r="H56" s="35"/>
      <c r="I56" s="35"/>
      <c r="J56" s="35"/>
      <c r="K56" s="60"/>
      <c r="L56" s="35"/>
      <c r="M56" s="35"/>
      <c r="N56" s="35"/>
      <c r="O56" s="35"/>
    </row>
    <row r="57" spans="1:17" s="89" customFormat="1" ht="11.25" x14ac:dyDescent="0.2">
      <c r="A57" s="35"/>
      <c r="B57" s="24"/>
      <c r="C57" s="24"/>
      <c r="D57" s="35"/>
      <c r="E57" s="35"/>
      <c r="F57" s="35"/>
      <c r="G57" s="35"/>
      <c r="H57" s="35"/>
      <c r="I57" s="35"/>
      <c r="J57" s="35"/>
      <c r="K57" s="60"/>
      <c r="L57" s="35"/>
      <c r="M57" s="35"/>
      <c r="N57" s="35"/>
      <c r="O57" s="35"/>
    </row>
    <row r="58" spans="1:17" s="36" customFormat="1" x14ac:dyDescent="0.25">
      <c r="B58" s="25"/>
      <c r="C58" s="90"/>
      <c r="K58" s="61"/>
    </row>
    <row r="59" spans="1:17" s="27" customFormat="1" ht="26.25" customHeight="1" x14ac:dyDescent="0.25">
      <c r="A59" s="96" t="s">
        <v>61</v>
      </c>
      <c r="B59" s="96"/>
      <c r="C59" s="96"/>
      <c r="D59" s="96"/>
      <c r="E59" s="96"/>
      <c r="F59" s="96"/>
      <c r="G59" s="96"/>
      <c r="H59" s="96"/>
      <c r="K59" s="55"/>
      <c r="L59" s="44" t="s">
        <v>98</v>
      </c>
    </row>
  </sheetData>
  <mergeCells count="15">
    <mergeCell ref="A6:A7"/>
    <mergeCell ref="A59:H59"/>
    <mergeCell ref="B3:Q3"/>
    <mergeCell ref="G6:H6"/>
    <mergeCell ref="N6:Q6"/>
    <mergeCell ref="B6:B7"/>
    <mergeCell ref="C6:C7"/>
    <mergeCell ref="F6:F7"/>
    <mergeCell ref="B4:Q4"/>
    <mergeCell ref="M1:Q1"/>
    <mergeCell ref="I6:I7"/>
    <mergeCell ref="J6:J7"/>
    <mergeCell ref="K6:K7"/>
    <mergeCell ref="L6:L7"/>
    <mergeCell ref="M6:M7"/>
  </mergeCells>
  <pageMargins left="0.59055118110236227" right="0.59055118110236227" top="0.94488188976377963" bottom="0.39370078740157483" header="0.31496062992125984" footer="0.31496062992125984"/>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01.01.2018</vt:lpstr>
      <vt:lpstr>Лист2 (2)</vt:lpstr>
      <vt:lpstr>01.10.2017</vt:lpstr>
      <vt:lpstr>Лист2</vt:lpstr>
      <vt:lpstr>Лист3</vt:lpstr>
      <vt:lpstr>'01.01.2018'!Заголовки_для_печати</vt:lpstr>
      <vt:lpstr>'01.10.2017'!Заголовки_для_печати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Matrix</dc:creator>
  <cp:lastModifiedBy>Matrix</cp:lastModifiedBy>
  <cp:lastPrinted>2018-03-15T10:38:36Z</cp:lastPrinted>
  <dcterms:created xsi:type="dcterms:W3CDTF">2015-04-14T05:26:31Z</dcterms:created>
  <dcterms:modified xsi:type="dcterms:W3CDTF">2018-03-15T10:39:49Z</dcterms:modified>
</cp:coreProperties>
</file>